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4115" windowHeight="2355"/>
  </bookViews>
  <sheets>
    <sheet name="ejecucion" sheetId="2" r:id="rId1"/>
  </sheets>
  <definedNames>
    <definedName name="_xlnm._FilterDatabase" localSheetId="0" hidden="1">ejecucion!$A$3:$H$126</definedName>
    <definedName name="_xlnm.Print_Area" localSheetId="0">ejecucion!$A$3:$H$161</definedName>
    <definedName name="_xlnm.Print_Titles" localSheetId="0">ejecucion!$3:$3</definedName>
  </definedNames>
  <calcPr calcId="125725"/>
</workbook>
</file>

<file path=xl/calcChain.xml><?xml version="1.0" encoding="utf-8"?>
<calcChain xmlns="http://schemas.openxmlformats.org/spreadsheetml/2006/main">
  <c r="D23" i="2"/>
  <c r="F32"/>
  <c r="F34"/>
  <c r="E38" l="1"/>
  <c r="D38"/>
  <c r="C38"/>
  <c r="G75"/>
  <c r="F75"/>
  <c r="G37"/>
  <c r="F37"/>
  <c r="D129"/>
  <c r="E129"/>
  <c r="C129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F129" l="1"/>
  <c r="G31"/>
  <c r="F21"/>
  <c r="D81"/>
  <c r="D77"/>
  <c r="F31"/>
  <c r="G34" l="1"/>
  <c r="F19"/>
  <c r="G19"/>
  <c r="F35"/>
  <c r="G35"/>
  <c r="G79"/>
  <c r="F79"/>
  <c r="E78"/>
  <c r="D78"/>
  <c r="C78"/>
  <c r="G161"/>
  <c r="F161"/>
  <c r="F160" s="1"/>
  <c r="E160"/>
  <c r="D160"/>
  <c r="C160"/>
  <c r="C106"/>
  <c r="F78" l="1"/>
  <c r="G160"/>
  <c r="G78"/>
  <c r="G159"/>
  <c r="F159"/>
  <c r="F158" s="1"/>
  <c r="E158"/>
  <c r="D158"/>
  <c r="C158"/>
  <c r="G158" l="1"/>
  <c r="G128"/>
  <c r="F128"/>
  <c r="F127" s="1"/>
  <c r="E127"/>
  <c r="D127"/>
  <c r="C127"/>
  <c r="G126"/>
  <c r="F126"/>
  <c r="E125"/>
  <c r="D125"/>
  <c r="C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E109"/>
  <c r="D109"/>
  <c r="C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E99"/>
  <c r="D99"/>
  <c r="C99"/>
  <c r="G98"/>
  <c r="F98"/>
  <c r="E97"/>
  <c r="D97"/>
  <c r="C97"/>
  <c r="G96"/>
  <c r="F96"/>
  <c r="G95"/>
  <c r="F95"/>
  <c r="G94"/>
  <c r="F94"/>
  <c r="G93"/>
  <c r="F93"/>
  <c r="G92"/>
  <c r="E92"/>
  <c r="F92" s="1"/>
  <c r="G91"/>
  <c r="F91"/>
  <c r="G90"/>
  <c r="F90"/>
  <c r="G89"/>
  <c r="F89"/>
  <c r="G88"/>
  <c r="G97" l="1"/>
  <c r="F97" s="1"/>
  <c r="G99"/>
  <c r="G109"/>
  <c r="F109" s="1"/>
  <c r="F88"/>
  <c r="F87" s="1"/>
  <c r="G125"/>
  <c r="F125" s="1"/>
  <c r="G129"/>
  <c r="G127"/>
  <c r="F99"/>
  <c r="E87"/>
  <c r="D87"/>
  <c r="C87"/>
  <c r="G86"/>
  <c r="F86"/>
  <c r="G85"/>
  <c r="F85"/>
  <c r="G84"/>
  <c r="F84"/>
  <c r="G83"/>
  <c r="F83"/>
  <c r="E82"/>
  <c r="D82"/>
  <c r="C82"/>
  <c r="G81"/>
  <c r="F81" s="1"/>
  <c r="E80"/>
  <c r="D80"/>
  <c r="C80"/>
  <c r="F77"/>
  <c r="E76"/>
  <c r="D76"/>
  <c r="C76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6"/>
  <c r="F36"/>
  <c r="G33"/>
  <c r="F33"/>
  <c r="G32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G20"/>
  <c r="F20" s="1"/>
  <c r="G18"/>
  <c r="F18"/>
  <c r="G16"/>
  <c r="F16"/>
  <c r="G15"/>
  <c r="F15"/>
  <c r="G14"/>
  <c r="F14"/>
  <c r="G13"/>
  <c r="F13"/>
  <c r="E12"/>
  <c r="C12"/>
  <c r="G11"/>
  <c r="F11"/>
  <c r="G10"/>
  <c r="F10"/>
  <c r="G9"/>
  <c r="F9"/>
  <c r="G8"/>
  <c r="F8"/>
  <c r="E7"/>
  <c r="E6" s="1"/>
  <c r="D7"/>
  <c r="D6" s="1"/>
  <c r="C7"/>
  <c r="C6" s="1"/>
  <c r="F38" l="1"/>
  <c r="G17"/>
  <c r="F17" s="1"/>
  <c r="F12" s="1"/>
  <c r="G82"/>
  <c r="F82" s="1"/>
  <c r="G7"/>
  <c r="F7" s="1"/>
  <c r="F6" s="1"/>
  <c r="G76"/>
  <c r="F80"/>
  <c r="G6"/>
  <c r="G38"/>
  <c r="F76"/>
  <c r="G77"/>
  <c r="D12"/>
  <c r="G80"/>
  <c r="G87"/>
  <c r="E5"/>
  <c r="D5" s="1"/>
  <c r="D4" l="1"/>
  <c r="C5"/>
  <c r="C4" s="1"/>
  <c r="E4"/>
  <c r="G12"/>
  <c r="G5" l="1"/>
  <c r="F5" s="1"/>
  <c r="F4" s="1"/>
  <c r="G4"/>
</calcChain>
</file>

<file path=xl/sharedStrings.xml><?xml version="1.0" encoding="utf-8"?>
<sst xmlns="http://schemas.openxmlformats.org/spreadsheetml/2006/main" count="265" uniqueCount="196">
  <si>
    <t>PPTO DISPONIBLE TOTAL Bloqu  Z149</t>
  </si>
  <si>
    <t>SALDOS CDP</t>
  </si>
  <si>
    <t>EJECUCION</t>
  </si>
  <si>
    <t>PPTO DISPONIBLE</t>
  </si>
  <si>
    <t>****  4146  SECRETARIA DE DESARROLLO TER. Y B. SOC.</t>
  </si>
  <si>
    <t>Cta / BP</t>
  </si>
  <si>
    <t xml:space="preserve">PPTO ACTUAL </t>
  </si>
  <si>
    <t xml:space="preserve"> 0-1201</t>
  </si>
  <si>
    <t>2-1010209</t>
  </si>
  <si>
    <t>2-102029809</t>
  </si>
  <si>
    <t>Des/Admin/Gasto Gral</t>
  </si>
  <si>
    <t>Generico</t>
  </si>
  <si>
    <t>Remuneracion servicios tecnicos</t>
  </si>
  <si>
    <t>Caja menor Materiales y Suministros</t>
  </si>
  <si>
    <t>Caja menor - Mantenimiento</t>
  </si>
  <si>
    <t>Caja menor - Comunicación y Transporte</t>
  </si>
  <si>
    <t>S.G.P. Proposito General-Otros Sectores</t>
  </si>
  <si>
    <t>0-2302</t>
  </si>
  <si>
    <t>S.G.P.12/12  Proposito Gral. Otros Sect</t>
  </si>
  <si>
    <t xml:space="preserve"> R.F. SGP. Proposito Gral-Otros Sectores</t>
  </si>
  <si>
    <t>0-2312</t>
  </si>
  <si>
    <t>0-7401</t>
  </si>
  <si>
    <t>Libre asignación</t>
  </si>
  <si>
    <t>0-1101</t>
  </si>
  <si>
    <t>Saneamiento Fiscal</t>
  </si>
  <si>
    <t>% EJECUCION</t>
  </si>
  <si>
    <t>Implementación de la estrategia permanente contra el trabajo infantil en las comuna tio</t>
  </si>
  <si>
    <t xml:space="preserve">Capacitación técnica y asesoría especializada con enfoque diferencial para las mujeres cabeza de hogar de las comunas tios </t>
  </si>
  <si>
    <t>Asistencia técnica directa a pequeños y medianos productores en los 15 corregimientos</t>
  </si>
  <si>
    <t xml:space="preserve">Capacitación madres gestantes </t>
  </si>
  <si>
    <t>Fortalecimiento al hogar de paso de niños, niñas y adolescentes</t>
  </si>
  <si>
    <t>Fortalecimiento de las zonas de orientación escolar a través de la intervención en las casas de las juventudes</t>
  </si>
  <si>
    <t>Apoyo al mejoramiento de calidad de vida de la población de los recuperadores ambientales de la sentencia t 291 Santiago de Cali.</t>
  </si>
  <si>
    <t>Formulación de  la política publica para personas en condición de diversidad sexual y de genero</t>
  </si>
  <si>
    <t>Fortalecimiento al hogar de acogida para las mujeres victimas de violencia</t>
  </si>
  <si>
    <t>Fortalecimiento de las capacidades humanas, empresariales y los saberes ancestrales de las comunidades negra, afrocolombianas, palenquera y raizales</t>
  </si>
  <si>
    <t>Formulación planes de vida de los pueblos indígenas</t>
  </si>
  <si>
    <t>Creación de la escuela de derecho propio de los pueblos indígenas</t>
  </si>
  <si>
    <t>Mejoramiento  de las condiciones de inequidad de las personas con discapacidad</t>
  </si>
  <si>
    <t>Apoyo para la movilidad y desplazamiento de las personas con discapacidad</t>
  </si>
  <si>
    <t>Capacitación en el cuidado de personas con discapacidad</t>
  </si>
  <si>
    <t>fortalecimiento al hogar de paso de habitantes de y en calle</t>
  </si>
  <si>
    <t>Apoyo al procesos de atención integral a las victimas del conflicto armado</t>
  </si>
  <si>
    <t>Apoyo al proceso de elección de los consejeros municipales de juventud</t>
  </si>
  <si>
    <t>Asistencia técnica y logística a los procesos de participación ciudadana y comunitaria</t>
  </si>
  <si>
    <t>Diseño implementación de estrategias y mecanismo de participación ciudadana</t>
  </si>
  <si>
    <t>Mejoramiento de los espacios comunitarios</t>
  </si>
  <si>
    <t xml:space="preserve">Capacitación integral para la prevención de las violencias juveniles y el consumo sustancias psicoactivas en los jóvenes  de la comuna 15 </t>
  </si>
  <si>
    <t>Desarrollo integral en la recuperación de los valores de la familia comuna 13</t>
  </si>
  <si>
    <t>Capacitación  en artes y oficios adultos mayores de la comuna 15</t>
  </si>
  <si>
    <t>Mejoramiento de la calidad de vida del adulto mayor a través del aprendizaje de artes y oficios de la comuna 3</t>
  </si>
  <si>
    <t>Capacitación en artes y oficios a adultos mayores  de la comuna 21</t>
  </si>
  <si>
    <t>Capacitación técnica en artes y oficios a mujeres cabeza de hogar de la comuna 7</t>
  </si>
  <si>
    <t>Capacitación en formación para el trabajo y desarrollo humano a grupos vulnerables de la comuna 18</t>
  </si>
  <si>
    <t>Capacitación y formación técnica para el trabajo a jóvenes de la comuna 21</t>
  </si>
  <si>
    <t>Mejoramiento de las capacidades para el trabajo y el emprendimiento de los jóvenes en estado de vulnerabilidad de la comuna 20</t>
  </si>
  <si>
    <t>Mejoramiento  sede comunal comuna7</t>
  </si>
  <si>
    <t>Mejoramiento de las sedes comunales de la comuna 6</t>
  </si>
  <si>
    <t>Mejoramientos espacios comunitarios de la comuna 18</t>
  </si>
  <si>
    <t>Adecuación a sedes comunales de la comuna 1</t>
  </si>
  <si>
    <t>Adecuación y mantenimiento del Cali 21</t>
  </si>
  <si>
    <t>Adecuación y equipamiento  del Cali 7</t>
  </si>
  <si>
    <t>Construcción y adecuación de las instalaciones del centro de administración local integrado de la comuna 13</t>
  </si>
  <si>
    <t>Asistencia técnica directa rural en actividades agroecológicas y ambientales  del corregimiento de la castilla</t>
  </si>
  <si>
    <t>Desarrollo integral en la recuperación de los valores de la familia comuna 17</t>
  </si>
  <si>
    <t>Apoyo al mejoramiento de la integración familiar a través del desarrollo de la carta iconográfica emocional a 100 personas de las familias de la comuna 5</t>
  </si>
  <si>
    <t>Mejoramiento de la cobertura y oportunidades de atención a las personas discapacitadas de la comuna 8</t>
  </si>
  <si>
    <t>Capacitación a población  discapacitada de la comuna 2</t>
  </si>
  <si>
    <t xml:space="preserve">Capacitación para la población discapacitada de la comuna 9 </t>
  </si>
  <si>
    <t>Mejoramiento de las competencias y capacidades de las personas con discapacidad de la comuna 3</t>
  </si>
  <si>
    <t>Capacitación a la  población vulnerable de la comuna 8</t>
  </si>
  <si>
    <t>Capacitación a grupos poblacionales de la comuna 12</t>
  </si>
  <si>
    <t>Capacitación a mujeres de la comuna 11</t>
  </si>
  <si>
    <t>Capacitar en artes y oficios para habitantes de la comuna 19</t>
  </si>
  <si>
    <t>Capacitar en transformación y procesamientos de productos para el fortalecimiento  social y económico  para los habitantes de la comuna 19</t>
  </si>
  <si>
    <t>Asistencia técnica de emprendimiento en competencia laborales agropecuarias para el mejoramiento de campesinos de corregimientos los andes</t>
  </si>
  <si>
    <t>Capacitación para la generación de ingresos a madres cabeza de familia de la comuna 9</t>
  </si>
  <si>
    <t>Mejoramiento de l a casa de la juventud del barrio el jardín comuna 11</t>
  </si>
  <si>
    <t>Adecuación sedes comunales comuna 12</t>
  </si>
  <si>
    <t>Mejoramiento de las  sedes comunales de la comuna 5</t>
  </si>
  <si>
    <t>Adecuación de sedes comunales comuna 4</t>
  </si>
  <si>
    <t>Adecuación y mantenimiento de las sedes comunales y Cali de la comuna 10</t>
  </si>
  <si>
    <t>Adecuación y mejoramiento sede comunal barrio primero de mayo</t>
  </si>
  <si>
    <t>Capacitación sobre liderazgo participativo  en grupos poblacionales</t>
  </si>
  <si>
    <t>2-102019801</t>
  </si>
  <si>
    <t>2-102021501</t>
  </si>
  <si>
    <t>Apoyo al adulto mayor a través de programas psicosociales</t>
  </si>
  <si>
    <t xml:space="preserve">1-1102 </t>
  </si>
  <si>
    <t>NGRESOS CORRI DE LIBRE DESTINACION ICLD</t>
  </si>
  <si>
    <t>1-2302</t>
  </si>
  <si>
    <t xml:space="preserve"> S.G.P. Proposito General-Otros Sectores</t>
  </si>
  <si>
    <t>1-2312</t>
  </si>
  <si>
    <t>Servicio social complementario para adultos mayores</t>
  </si>
  <si>
    <t>Mejoramiento de las condiciones de equidad de las</t>
  </si>
  <si>
    <t>Mejoramiento de los espacios comunitarios en el Municipio</t>
  </si>
  <si>
    <t>Mantenimiento sedes comunales comuna 13 municipio</t>
  </si>
  <si>
    <t>Mejoramiento  sede comunal   comuna 7  municipio</t>
  </si>
  <si>
    <t>Mejoramiento de las sedes comunales de la comuna</t>
  </si>
  <si>
    <t>Mejoramiento de  espacios comunitarios comuna 18</t>
  </si>
  <si>
    <t>Adecuación y mantenimiento de las  instalaciones d</t>
  </si>
  <si>
    <t>Mantenimiento a sedes comunales de la comuna 9 de</t>
  </si>
  <si>
    <t>Mejoramiento de las  sedes comunales de la comuna</t>
  </si>
  <si>
    <t>Adecuación de las sedes comunales de la comuna 4 d</t>
  </si>
  <si>
    <t>2-1102</t>
  </si>
  <si>
    <t>Apoyo a la población vulnerable en situación de desplazamiento</t>
  </si>
  <si>
    <t>Mejoramiento de las condiciones de equidad de las personas discapacitadas</t>
  </si>
  <si>
    <t>Apoyo a proceso electoral Consejo Municipal de Juventudes</t>
  </si>
  <si>
    <t>Servicio social complementario para adultos mayores vulnerables beneficiarios de PPSAM</t>
  </si>
  <si>
    <t>Servicio social complementario para adultos mayores vulnerables beneficiarios de PNAAM</t>
  </si>
  <si>
    <t>Asistencia técnica y logística a los procesos de participación ciudadana</t>
  </si>
  <si>
    <t>Apoyo en la implementación de la política pública de mujer</t>
  </si>
  <si>
    <t>Asistencia técnica agropecuaria a los pequeños y medianos productores</t>
  </si>
  <si>
    <t>Asistencia Microcredito</t>
  </si>
  <si>
    <t>Capacitación en artes y oficios a la población vulnerable comuna 18</t>
  </si>
  <si>
    <t xml:space="preserve">Capacitación a mujeres de la comuna 11 </t>
  </si>
  <si>
    <t xml:space="preserve">Apoyo a la  población vulnerable de la comuna 7 </t>
  </si>
  <si>
    <t>Capacitación y asistencia técnica a la población Vulnerable comuna 5</t>
  </si>
  <si>
    <t>Adecuación de las instalaciones del centro de admnistrativo local integrado CALI 17</t>
  </si>
  <si>
    <t>Asistencia tecnica competencias laborales, artes y oficios agropecuarios a las familias campesinas corregimiento de Navarro</t>
  </si>
  <si>
    <t>Asistencia tecnica competencias laborales, artes y oficios familias campesinas corregimeinto el Hormiguero</t>
  </si>
  <si>
    <t>Capacitacion grupos poblacionales comuna 12</t>
  </si>
  <si>
    <t>Asistencia tecnica a la producción agropecuaria sostenible en el corregimeinto el Saladito</t>
  </si>
  <si>
    <t>Asistencia técnica en actividades agroambientales para grupos organizados del corregimiento la Leonera</t>
  </si>
  <si>
    <t>Mantenimiento a sedes comunales de la comuna 13</t>
  </si>
  <si>
    <t>Adecuación de  sedes comunales  del barrio indus</t>
  </si>
  <si>
    <t>2-2312</t>
  </si>
  <si>
    <t>Servicio social complementario para adultos mayo</t>
  </si>
  <si>
    <t xml:space="preserve"> 2-2302</t>
  </si>
  <si>
    <t>4-1201</t>
  </si>
  <si>
    <t>Asistencia Tecnica directa a pequeños y medianos productores en los 15 cgtos</t>
  </si>
  <si>
    <t>Fortalecimiento del Hogar de paso de Habitantes de y en Calle</t>
  </si>
  <si>
    <t>Formulacion de la Política para personas en condición de diversidad sexual y de genero</t>
  </si>
  <si>
    <t xml:space="preserve">Fortalecimeinto de las capacidades humanas, empresariales y los saberes ancestrales de las comunidades negras, afrocolombianas, palenqueras y raizales </t>
  </si>
  <si>
    <t>4-2302</t>
  </si>
  <si>
    <t>Proyecto de fortalecimiento en  la gestión local en la atención de discapacidad comuna 18</t>
  </si>
  <si>
    <t>Capacitación a la madre cabeza de hogar y al  adulto mayor comuna 16</t>
  </si>
  <si>
    <t>Capacitación en artes y oficios a mujeres y/o hombres cabeza de familia comuna 22</t>
  </si>
  <si>
    <t>Mejoramietno de la infraestructura física de los centros Administrativos Local integrado C.A.L.I zona urbana</t>
  </si>
  <si>
    <t>Capacitación para el Fortalecimiento de la participación ciudadana de la comuna 22</t>
  </si>
  <si>
    <t>4-7101</t>
  </si>
  <si>
    <t xml:space="preserve"> R.F. Ingresos Corrientes de Libre Destianción</t>
  </si>
  <si>
    <t>Apoyo al mejoramiento de la calidad de vida de los recuperadores ambientales, sentencia t-291</t>
  </si>
  <si>
    <t>6-1201</t>
  </si>
  <si>
    <t>0-4406</t>
  </si>
  <si>
    <t>Convenio Mpi Pondera Italia</t>
  </si>
  <si>
    <t>Fortalecimiento de las capacidades productivass y psicosociales de los internos de la carcel de Villa Hermosa</t>
  </si>
  <si>
    <t>Mantenimiento sede comunal  del barrio república</t>
  </si>
  <si>
    <t xml:space="preserve">Mejoramiento  sede comunal   comuna 7  </t>
  </si>
  <si>
    <t>Adecuacion y mantenimiento de las  instalaciones del Cali 22</t>
  </si>
  <si>
    <t xml:space="preserve">Adecuacion de las sedes comunales de la comuna 4 </t>
  </si>
  <si>
    <t>Apoyo integral biosicosocial a adultos mayores  del corregimiento Villa Carmelo</t>
  </si>
  <si>
    <t>Apoyo a procesos de gestion comunitaria y de participación ciudadana en el corregimiento los Andes</t>
  </si>
  <si>
    <t xml:space="preserve">Mantenimiento a sedes comunales de la comuna 9 </t>
  </si>
  <si>
    <t>Mejoramiento de los procesos de participacion comunitario comuna 6</t>
  </si>
  <si>
    <t>Actualización de la politica pública de  juventudes</t>
  </si>
  <si>
    <t>Adecuación y mantenimiento casas de la Juventud</t>
  </si>
  <si>
    <t>Mejoramiento de la Infraestructura física de C.A.L.I aona urbana</t>
  </si>
  <si>
    <t>Capacitación con enfoque de género en la planeación urbana y la gestión del territorio de la comuna 18 de Santiago de Cali</t>
  </si>
  <si>
    <t>Capacitación y Asistencia Tecnica a los grupos poblacionaels de la comuna 5</t>
  </si>
  <si>
    <t>OBSERVACIONES</t>
  </si>
  <si>
    <t>FUNCIONAMIENTO</t>
  </si>
  <si>
    <t>DEPENDENCIA</t>
  </si>
  <si>
    <t>EJECUTADO CON:
FUNDACION PROMOCION Y GESTION SOCIAL</t>
  </si>
  <si>
    <t>EJECUTADO CON:
FUNDACION PARA LA ASISTENCIA SOCIAL, LA RECUPERACION AMBIENTAL Y LA UNION DE LAS COMUNIDADES - FUNARU</t>
  </si>
  <si>
    <t>EJECUTADA LA PARTE DE ESTUDIOS Y DISEÑOS CON LA UNIVERSIDAD DEL VALLE.</t>
  </si>
  <si>
    <t>ES EN REVISION JURIDICA ALCALDIA, SE SUBE AL SECOP PARA ADJUDICAR EN EL 2013 Y EJECUTAR EN EL 2014</t>
  </si>
  <si>
    <t>DECLARADO DESIERTO, SE SUBIRA NUEVAMENTE AL SECOP PARA ADJUDICAR EN EL 2013 Y EJECUTAR EN EL 2014</t>
  </si>
  <si>
    <t>PROYECTO EN AJUSTE, SE DEJA PARA EJECUCION EN EL 2014</t>
  </si>
  <si>
    <t>PROYECTO EN AJUSTE, SE TRASLADAN RECURSOS A OTRA FICHA POR SOLICITUD DE LA COMUNIDAD</t>
  </si>
  <si>
    <t>PROYECTO EN AJUSTE POR SOLICITUD DEL DAPM</t>
  </si>
  <si>
    <t>EN EJECUCION EN CONVENIO CON FUNDACION IDEAL PARA LA REHABILITACION</t>
  </si>
  <si>
    <t>EN EJECUCION CON FUNDACION AMIGOS DE COLOMBIA</t>
  </si>
  <si>
    <t>SE ADJUDICA EN EL 2013 Y SE EJECUTARA EN LA VIGENCIA 2014</t>
  </si>
  <si>
    <t>EN EJECUCION CON LA FUNDACION NUEVO HORIZONTE</t>
  </si>
  <si>
    <t xml:space="preserve">PENDIENTE REVISION DEL DAPM </t>
  </si>
  <si>
    <t>PROYECTO EN AJUSTE POR SOLICITUD DE LA COMUNIDAD</t>
  </si>
  <si>
    <t>EN EJECUCION CON LA FUNDACION ASOTROPICO</t>
  </si>
  <si>
    <t>PROYECTO EN REVISION POR AJUSTES SOLICITADOS POR EL COMITÉ DE PLANIFICACION, SE EJECUTARA EN LA VIGENCIA 2014</t>
  </si>
  <si>
    <t>PROYECTO EN AJUSTE POR LA COMUNIDAD</t>
  </si>
  <si>
    <t>EN EJECUCION ESTUDIOS Y DISEÑOS CON UNIVALLE, HAY PARTE DE LA FICHA QUE NO REQUIERE ESTUDIOS Y DISEÑOS QUE ESTA EN PROCESO DE LICITACION</t>
  </si>
  <si>
    <t>PROYECTO EN AJUSTE POR SOLICITUD DEL INGENIERO CIVIL DE LA DEPENDENCIA</t>
  </si>
  <si>
    <t>DOTACION DEL CALI 7, EN AJUSTE POR SOLICITUD DEL DAPM</t>
  </si>
  <si>
    <t>REQUIERE PARA EJECUCION LA ELABORACION DE ESTUDIOS Y DISEÑOS YA CONTRATADOS CON LA UNIVERSIDAD DEL VALLE</t>
  </si>
  <si>
    <t>EN EJECUCION ESTUDIOS Y DISEÑOS CON UNIVALLE, EL RESTO DE LA FICHA SE EJECUTA CUANDO SE TENGAN ESTUDIOS, DISEÑOS Y LICENCIAS</t>
  </si>
  <si>
    <t>EN EJECUCION CON HELIO JOSE LOMBANA, EL SALDO CORRESPONDE A LA SEDE COMUNAL ALFONO BARBERENA EN ESTUDIOS Y DISEÑOS CON UNIVALLE QUE SE EJECUTARA CUANDO ESTEN LISTOS ESTUDIOS, DISEÑOS Y LICENCIAS</t>
  </si>
  <si>
    <t>DEPENCENCIA DE LA VIGENCIA 2012 QUE PASO EN EJECUCION A LA VIGENCIA 2013</t>
  </si>
  <si>
    <t>RECURSOS DE SITUADO FISCAL QUE PASARON DE LA VIGENCIA 2012 EN EJECUCION A LA VIGENCIA 2013</t>
  </si>
  <si>
    <t>EN PROCESO DE LICITACION, SE ADJUDICARA EN EL 2013 Y SE EJECUTARA EN EL 2014</t>
  </si>
  <si>
    <t>SE EJECUTAN EN EL 2014, CUANDO ESTEN LISTOS ESTUDIOS, DISEÑOS Y LICENCIAS</t>
  </si>
  <si>
    <t>EN EJECUCION ESTUDIOS Y DISEÑOS CON UNIVALLE, SE EJECUTAN EL RESTO DE LOS RECURSOS CUANDO ESTEN LISTOS ESTUDIOS, DISEÑOS Y LICENCIAS</t>
  </si>
  <si>
    <t>EN REVISION JURIDICA ALCALDIA, SE SUBE AL SECOP PARA ADJUDICAR EN EL 2013 Y EJECUTAR EN EL 2014</t>
  </si>
  <si>
    <t>EN EJECUCION CON:
FUNDACION PROMOCION Y GESTION SOCIAL</t>
  </si>
  <si>
    <t>RECURSOS PARA INTERVENTORIA EN CONTRATACION</t>
  </si>
  <si>
    <t>DOTACION DEL CALI 22, EN CONTRATACION VIGENCIA 2013</t>
  </si>
  <si>
    <t>EN EJECUCION ESTUDIOS Y DISEÑOS, EN PROCESO DE LICITACION QUE SE ADJUDICA EN EL 2013 PARA EJECUCION EN EL 2014 Y EL SALDO SE EJECUTA CUANDO SE TENGAN ESTUDIOS, DISEÑOS Y LICENCIAS</t>
  </si>
  <si>
    <t>EJECUCION EN INTERVENTORIAS, EL SALDO REQUIERE ESTUDIOS, DISEÑOS Y LICENCIAS PARA EJECUCION EN PROCESO CON UNIVALLE</t>
  </si>
</sst>
</file>

<file path=xl/styles.xml><?xml version="1.0" encoding="utf-8"?>
<styleSheet xmlns="http://schemas.openxmlformats.org/spreadsheetml/2006/main">
  <numFmts count="1">
    <numFmt numFmtId="164" formatCode="#,##0_-;#,##0\-;&quot; &quot;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4">
    <xf numFmtId="0" fontId="0" fillId="0" borderId="0" xfId="0"/>
    <xf numFmtId="0" fontId="0" fillId="0" borderId="10" xfId="0" applyBorder="1"/>
    <xf numFmtId="3" fontId="0" fillId="0" borderId="10" xfId="0" applyNumberFormat="1" applyBorder="1"/>
    <xf numFmtId="3" fontId="0" fillId="33" borderId="10" xfId="0" applyNumberFormat="1" applyFill="1" applyBorder="1"/>
    <xf numFmtId="0" fontId="18" fillId="0" borderId="0" xfId="0" applyFont="1"/>
    <xf numFmtId="0" fontId="16" fillId="0" borderId="10" xfId="0" applyFont="1" applyFill="1" applyBorder="1"/>
    <xf numFmtId="0" fontId="19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0" fillId="0" borderId="0" xfId="0" applyFill="1"/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3" fontId="0" fillId="34" borderId="10" xfId="0" applyNumberFormat="1" applyFill="1" applyBorder="1"/>
    <xf numFmtId="10" fontId="0" fillId="0" borderId="10" xfId="0" applyNumberFormat="1" applyBorder="1"/>
    <xf numFmtId="10" fontId="0" fillId="34" borderId="10" xfId="0" applyNumberFormat="1" applyFill="1" applyBorder="1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18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vertical="center" wrapText="1"/>
    </xf>
    <xf numFmtId="10" fontId="16" fillId="36" borderId="10" xfId="0" applyNumberFormat="1" applyFont="1" applyFill="1" applyBorder="1" applyAlignment="1">
      <alignment horizontal="center" vertical="center"/>
    </xf>
    <xf numFmtId="10" fontId="16" fillId="36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/>
    <xf numFmtId="3" fontId="18" fillId="0" borderId="10" xfId="0" applyNumberFormat="1" applyFont="1" applyBorder="1" applyAlignment="1"/>
    <xf numFmtId="3" fontId="0" fillId="0" borderId="10" xfId="0" applyNumberFormat="1" applyBorder="1" applyAlignment="1"/>
    <xf numFmtId="10" fontId="0" fillId="0" borderId="10" xfId="0" applyNumberFormat="1" applyBorder="1" applyAlignment="1"/>
    <xf numFmtId="3" fontId="0" fillId="0" borderId="10" xfId="0" applyNumberFormat="1" applyFill="1" applyBorder="1" applyAlignment="1"/>
    <xf numFmtId="0" fontId="20" fillId="0" borderId="10" xfId="0" applyFont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3" fontId="18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right" vertical="center"/>
    </xf>
    <xf numFmtId="10" fontId="0" fillId="0" borderId="10" xfId="0" applyNumberFormat="1" applyFill="1" applyBorder="1" applyAlignment="1">
      <alignment vertical="center"/>
    </xf>
    <xf numFmtId="10" fontId="0" fillId="0" borderId="10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right" vertical="center"/>
    </xf>
    <xf numFmtId="3" fontId="0" fillId="33" borderId="10" xfId="0" applyNumberFormat="1" applyFill="1" applyBorder="1" applyAlignment="1">
      <alignment vertical="center"/>
    </xf>
    <xf numFmtId="10" fontId="0" fillId="33" borderId="10" xfId="0" applyNumberForma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3" fontId="0" fillId="35" borderId="10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49" fontId="0" fillId="35" borderId="10" xfId="0" applyNumberFormat="1" applyFill="1" applyBorder="1" applyAlignment="1">
      <alignment horizontal="right" vertical="center"/>
    </xf>
    <xf numFmtId="10" fontId="0" fillId="35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right" vertical="center" wrapText="1"/>
    </xf>
    <xf numFmtId="0" fontId="0" fillId="35" borderId="12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right" vertical="center" wrapText="1"/>
    </xf>
    <xf numFmtId="3" fontId="0" fillId="35" borderId="10" xfId="0" applyNumberFormat="1" applyFont="1" applyFill="1" applyBorder="1" applyAlignment="1">
      <alignment vertical="center"/>
    </xf>
    <xf numFmtId="10" fontId="0" fillId="35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35" borderId="14" xfId="0" applyFont="1" applyFill="1" applyBorder="1" applyAlignment="1">
      <alignment vertical="center" wrapText="1"/>
    </xf>
    <xf numFmtId="49" fontId="0" fillId="35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0" fontId="16" fillId="36" borderId="12" xfId="0" applyNumberFormat="1" applyFont="1" applyFill="1" applyBorder="1" applyAlignment="1">
      <alignment horizontal="center" vertical="center" wrapText="1"/>
    </xf>
    <xf numFmtId="10" fontId="16" fillId="36" borderId="14" xfId="0" applyNumberFormat="1" applyFont="1" applyFill="1" applyBorder="1" applyAlignment="1">
      <alignment horizontal="center" vertical="center" wrapText="1"/>
    </xf>
    <xf numFmtId="10" fontId="16" fillId="36" borderId="13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right"/>
    </xf>
    <xf numFmtId="3" fontId="0" fillId="0" borderId="10" xfId="0" applyNumberFormat="1" applyFill="1" applyBorder="1"/>
    <xf numFmtId="10" fontId="0" fillId="0" borderId="10" xfId="0" applyNumberForma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1"/>
  <sheetViews>
    <sheetView tabSelected="1" topLeftCell="A7" zoomScaleNormal="100" workbookViewId="0">
      <selection sqref="A1:XFD1"/>
    </sheetView>
  </sheetViews>
  <sheetFormatPr baseColWidth="10" defaultRowHeight="15"/>
  <cols>
    <col min="1" max="1" width="46.85546875" customWidth="1"/>
    <col min="2" max="2" width="13.42578125" bestFit="1" customWidth="1"/>
    <col min="3" max="3" width="13.7109375" bestFit="1" customWidth="1"/>
    <col min="4" max="4" width="15.28515625" customWidth="1"/>
    <col min="5" max="5" width="17.140625" customWidth="1"/>
    <col min="6" max="6" width="14.140625" customWidth="1"/>
    <col min="8" max="8" width="25.42578125" customWidth="1"/>
  </cols>
  <sheetData>
    <row r="2" spans="1:8" ht="78" customHeight="1"/>
    <row r="3" spans="1:8" s="8" customFormat="1" ht="58.5" customHeight="1">
      <c r="A3" s="5" t="s">
        <v>0</v>
      </c>
      <c r="B3" s="6" t="s">
        <v>5</v>
      </c>
      <c r="C3" s="7" t="s">
        <v>6</v>
      </c>
      <c r="D3" s="7" t="s">
        <v>2</v>
      </c>
      <c r="E3" s="7" t="s">
        <v>1</v>
      </c>
      <c r="F3" s="7" t="s">
        <v>3</v>
      </c>
      <c r="G3" s="7" t="s">
        <v>25</v>
      </c>
      <c r="H3" s="7" t="s">
        <v>159</v>
      </c>
    </row>
    <row r="4" spans="1:8" ht="30">
      <c r="A4" s="14" t="s">
        <v>4</v>
      </c>
      <c r="B4" s="1"/>
      <c r="C4" s="2">
        <f>+C5+C12+C38+C76+C80+C82+C87+C97+C99+C109+C125+C127+C129+C158+C160+C78</f>
        <v>20843909785</v>
      </c>
      <c r="D4" s="2">
        <f>+D5+D12+D38+D76+D80+D82+D87+D97+D99+D109+D125+D127+D129+D158+D160+D78</f>
        <v>11502874134</v>
      </c>
      <c r="E4" s="2">
        <f>+E5+E12+E38+E76+E80+E82+E87+E97+E99+E109+E125+E127+E129+E158+E160+E78</f>
        <v>4186641465</v>
      </c>
      <c r="F4" s="2">
        <f>+F5+F12+F38+F76+F80+F82+F87+F97+F99+F109+F125+F127+F129+F158+F160+F78</f>
        <v>5154394186</v>
      </c>
      <c r="G4" s="12">
        <f>+D4/C4</f>
        <v>0.55185779696081139</v>
      </c>
      <c r="H4" s="12"/>
    </row>
    <row r="5" spans="1:8">
      <c r="A5" s="15" t="s">
        <v>22</v>
      </c>
      <c r="B5" s="10" t="s">
        <v>23</v>
      </c>
      <c r="C5" s="3">
        <f t="shared" ref="C5:F6" si="0">+C6</f>
        <v>298374147</v>
      </c>
      <c r="D5" s="3">
        <f t="shared" si="0"/>
        <v>296651331</v>
      </c>
      <c r="E5" s="3">
        <f t="shared" si="0"/>
        <v>0</v>
      </c>
      <c r="F5" s="3">
        <f t="shared" si="0"/>
        <v>1722816</v>
      </c>
      <c r="G5" s="13">
        <f t="shared" ref="G5:G69" si="1">+D5/C5</f>
        <v>0.99422598768250525</v>
      </c>
      <c r="H5" s="13"/>
    </row>
    <row r="6" spans="1:8">
      <c r="A6" s="14" t="s">
        <v>10</v>
      </c>
      <c r="B6" s="9">
        <v>4019999999</v>
      </c>
      <c r="C6" s="2">
        <f t="shared" si="0"/>
        <v>298374147</v>
      </c>
      <c r="D6" s="2">
        <f t="shared" si="0"/>
        <v>296651331</v>
      </c>
      <c r="E6" s="2">
        <f t="shared" si="0"/>
        <v>0</v>
      </c>
      <c r="F6" s="2">
        <f t="shared" si="0"/>
        <v>1722816</v>
      </c>
      <c r="G6" s="12">
        <f t="shared" si="1"/>
        <v>0.99422598768250525</v>
      </c>
      <c r="H6" s="67" t="s">
        <v>160</v>
      </c>
    </row>
    <row r="7" spans="1:8">
      <c r="A7" s="14" t="s">
        <v>11</v>
      </c>
      <c r="B7" s="9">
        <v>99999999</v>
      </c>
      <c r="C7" s="2">
        <f>SUM(C8:C11)</f>
        <v>298374147</v>
      </c>
      <c r="D7" s="2">
        <f>SUM(D8:D11)</f>
        <v>296651331</v>
      </c>
      <c r="E7" s="2">
        <f>SUM(E8:E11)</f>
        <v>0</v>
      </c>
      <c r="F7" s="2">
        <f>SUM(F8:F11)</f>
        <v>1722816</v>
      </c>
      <c r="G7" s="12">
        <f t="shared" si="1"/>
        <v>0.99422598768250525</v>
      </c>
      <c r="H7" s="68"/>
    </row>
    <row r="8" spans="1:8">
      <c r="A8" s="14" t="s">
        <v>12</v>
      </c>
      <c r="B8" s="9" t="s">
        <v>8</v>
      </c>
      <c r="C8" s="2">
        <v>284226147</v>
      </c>
      <c r="D8" s="2">
        <v>282503331</v>
      </c>
      <c r="E8" s="2">
        <v>0</v>
      </c>
      <c r="F8" s="2">
        <f>+C8-D8-E8</f>
        <v>1722816</v>
      </c>
      <c r="G8" s="12">
        <f t="shared" si="1"/>
        <v>0.99393857314612222</v>
      </c>
      <c r="H8" s="68"/>
    </row>
    <row r="9" spans="1:8">
      <c r="A9" s="14" t="s">
        <v>13</v>
      </c>
      <c r="B9" s="21" t="s">
        <v>84</v>
      </c>
      <c r="C9" s="2">
        <v>6649560</v>
      </c>
      <c r="D9" s="2">
        <v>6649560</v>
      </c>
      <c r="E9" s="2">
        <v>0</v>
      </c>
      <c r="F9" s="2">
        <f>+C9-D9-E9</f>
        <v>0</v>
      </c>
      <c r="G9" s="12">
        <f t="shared" si="1"/>
        <v>1</v>
      </c>
      <c r="H9" s="68"/>
    </row>
    <row r="10" spans="1:8">
      <c r="A10" s="14" t="s">
        <v>14</v>
      </c>
      <c r="B10" s="21" t="s">
        <v>85</v>
      </c>
      <c r="C10" s="2">
        <v>2405160</v>
      </c>
      <c r="D10" s="2">
        <v>2405160</v>
      </c>
      <c r="E10" s="2">
        <v>0</v>
      </c>
      <c r="F10" s="2">
        <f>+C10-D10-E10</f>
        <v>0</v>
      </c>
      <c r="G10" s="12">
        <f t="shared" si="1"/>
        <v>1</v>
      </c>
      <c r="H10" s="68"/>
    </row>
    <row r="11" spans="1:8">
      <c r="A11" s="14" t="s">
        <v>15</v>
      </c>
      <c r="B11" s="9" t="s">
        <v>9</v>
      </c>
      <c r="C11" s="2">
        <v>5093280</v>
      </c>
      <c r="D11" s="2">
        <v>5093280</v>
      </c>
      <c r="E11" s="2">
        <v>0</v>
      </c>
      <c r="F11" s="2">
        <f>+C11-D11-E11</f>
        <v>0</v>
      </c>
      <c r="G11" s="12">
        <f t="shared" si="1"/>
        <v>1</v>
      </c>
      <c r="H11" s="69"/>
    </row>
    <row r="12" spans="1:8">
      <c r="A12" s="18" t="s">
        <v>24</v>
      </c>
      <c r="B12" s="10" t="s">
        <v>7</v>
      </c>
      <c r="C12" s="3">
        <f>SUM(C13:C37)</f>
        <v>7528412818</v>
      </c>
      <c r="D12" s="3">
        <f>SUM(D13:D37)</f>
        <v>6326589029</v>
      </c>
      <c r="E12" s="3">
        <f>SUM(E13:E37)</f>
        <v>429430201</v>
      </c>
      <c r="F12" s="3">
        <f>SUM(F13:F37)</f>
        <v>772393588</v>
      </c>
      <c r="G12" s="13">
        <f t="shared" si="1"/>
        <v>0.84036159838013813</v>
      </c>
      <c r="H12" s="13"/>
    </row>
    <row r="13" spans="1:8" s="4" customFormat="1" ht="30">
      <c r="A13" s="14" t="s">
        <v>26</v>
      </c>
      <c r="B13" s="16">
        <v>7044503</v>
      </c>
      <c r="C13" s="25">
        <v>350000000</v>
      </c>
      <c r="D13" s="26">
        <v>337200000</v>
      </c>
      <c r="E13" s="25">
        <v>6400000</v>
      </c>
      <c r="F13" s="27">
        <f t="shared" ref="F13:F47" si="2">+C13-D13-E13</f>
        <v>6400000</v>
      </c>
      <c r="G13" s="28">
        <f t="shared" si="1"/>
        <v>0.96342857142857141</v>
      </c>
      <c r="H13" s="67" t="s">
        <v>161</v>
      </c>
    </row>
    <row r="14" spans="1:8" s="4" customFormat="1" ht="45">
      <c r="A14" s="14" t="s">
        <v>27</v>
      </c>
      <c r="B14" s="16">
        <v>7041468</v>
      </c>
      <c r="C14" s="25">
        <v>320000000</v>
      </c>
      <c r="D14" s="26">
        <v>38400000</v>
      </c>
      <c r="E14" s="26">
        <v>281600000</v>
      </c>
      <c r="F14" s="27">
        <f t="shared" si="2"/>
        <v>0</v>
      </c>
      <c r="G14" s="28">
        <f t="shared" si="1"/>
        <v>0.12</v>
      </c>
      <c r="H14" s="68"/>
    </row>
    <row r="15" spans="1:8" s="4" customFormat="1" ht="30">
      <c r="A15" s="14" t="s">
        <v>28</v>
      </c>
      <c r="B15" s="16">
        <v>14041467</v>
      </c>
      <c r="C15" s="25">
        <v>350000000</v>
      </c>
      <c r="D15" s="26">
        <v>325195874</v>
      </c>
      <c r="E15" s="25">
        <v>20980000</v>
      </c>
      <c r="F15" s="27">
        <f t="shared" si="2"/>
        <v>3824126</v>
      </c>
      <c r="G15" s="28">
        <f t="shared" si="1"/>
        <v>0.92913106857142858</v>
      </c>
      <c r="H15" s="68"/>
    </row>
    <row r="16" spans="1:8" s="4" customFormat="1">
      <c r="A16" s="14" t="s">
        <v>29</v>
      </c>
      <c r="B16" s="16">
        <v>7044516</v>
      </c>
      <c r="C16" s="25">
        <v>300000000</v>
      </c>
      <c r="D16" s="26">
        <v>8750000</v>
      </c>
      <c r="E16" s="25">
        <v>0</v>
      </c>
      <c r="F16" s="27">
        <f t="shared" si="2"/>
        <v>291250000</v>
      </c>
      <c r="G16" s="28">
        <f t="shared" si="1"/>
        <v>2.9166666666666667E-2</v>
      </c>
      <c r="H16" s="68"/>
    </row>
    <row r="17" spans="1:8" s="4" customFormat="1" ht="30">
      <c r="A17" s="14" t="s">
        <v>30</v>
      </c>
      <c r="B17" s="16">
        <v>7044504</v>
      </c>
      <c r="C17" s="25">
        <v>1317163700</v>
      </c>
      <c r="D17" s="26">
        <v>1316660134</v>
      </c>
      <c r="E17" s="25">
        <v>0</v>
      </c>
      <c r="F17" s="27">
        <f t="shared" si="2"/>
        <v>503566</v>
      </c>
      <c r="G17" s="28">
        <f t="shared" si="1"/>
        <v>0.99961768913006033</v>
      </c>
      <c r="H17" s="68"/>
    </row>
    <row r="18" spans="1:8" ht="45">
      <c r="A18" s="20" t="s">
        <v>31</v>
      </c>
      <c r="B18" s="17">
        <v>7041471</v>
      </c>
      <c r="C18" s="29">
        <v>200000000</v>
      </c>
      <c r="D18" s="27">
        <v>196150000</v>
      </c>
      <c r="E18" s="29">
        <v>0</v>
      </c>
      <c r="F18" s="27">
        <f t="shared" si="2"/>
        <v>3850000</v>
      </c>
      <c r="G18" s="28">
        <f t="shared" si="1"/>
        <v>0.98075000000000001</v>
      </c>
      <c r="H18" s="68"/>
    </row>
    <row r="19" spans="1:8">
      <c r="A19" s="20" t="s">
        <v>154</v>
      </c>
      <c r="B19" s="17">
        <v>7044590</v>
      </c>
      <c r="C19" s="29">
        <v>180000000</v>
      </c>
      <c r="D19" s="27">
        <v>180000000</v>
      </c>
      <c r="E19" s="29">
        <v>0</v>
      </c>
      <c r="F19" s="27">
        <f t="shared" si="2"/>
        <v>0</v>
      </c>
      <c r="G19" s="28">
        <f t="shared" si="1"/>
        <v>1</v>
      </c>
      <c r="H19" s="68"/>
    </row>
    <row r="20" spans="1:8" ht="30">
      <c r="A20" s="20" t="s">
        <v>33</v>
      </c>
      <c r="B20" s="17">
        <v>7044522</v>
      </c>
      <c r="C20" s="25">
        <v>120000000</v>
      </c>
      <c r="D20" s="27">
        <v>120000000</v>
      </c>
      <c r="E20" s="29">
        <v>0</v>
      </c>
      <c r="F20" s="27">
        <f t="shared" si="2"/>
        <v>0</v>
      </c>
      <c r="G20" s="28">
        <f>+D20/C20</f>
        <v>1</v>
      </c>
      <c r="H20" s="68"/>
    </row>
    <row r="21" spans="1:8" ht="30">
      <c r="A21" s="20" t="s">
        <v>34</v>
      </c>
      <c r="B21" s="17">
        <v>7044530</v>
      </c>
      <c r="C21" s="29">
        <v>300000000</v>
      </c>
      <c r="D21" s="27">
        <v>112000000</v>
      </c>
      <c r="E21" s="29">
        <v>19200000</v>
      </c>
      <c r="F21" s="27">
        <f t="shared" si="2"/>
        <v>168800000</v>
      </c>
      <c r="G21" s="28">
        <f t="shared" si="1"/>
        <v>0.37333333333333335</v>
      </c>
      <c r="H21" s="68"/>
    </row>
    <row r="22" spans="1:8" ht="60">
      <c r="A22" s="20" t="s">
        <v>35</v>
      </c>
      <c r="B22" s="17">
        <v>7044501</v>
      </c>
      <c r="C22" s="29">
        <v>350000000</v>
      </c>
      <c r="D22" s="27">
        <v>349606320</v>
      </c>
      <c r="E22" s="29">
        <v>0</v>
      </c>
      <c r="F22" s="27">
        <f t="shared" si="2"/>
        <v>393680</v>
      </c>
      <c r="G22" s="28">
        <f t="shared" si="1"/>
        <v>0.99887519999999996</v>
      </c>
      <c r="H22" s="68"/>
    </row>
    <row r="23" spans="1:8" ht="30">
      <c r="A23" s="20" t="s">
        <v>36</v>
      </c>
      <c r="B23" s="17">
        <v>7044506</v>
      </c>
      <c r="C23" s="25">
        <v>225800000</v>
      </c>
      <c r="D23" s="27">
        <f>50000000+175800000</f>
        <v>225800000</v>
      </c>
      <c r="E23" s="29">
        <v>0</v>
      </c>
      <c r="F23" s="27">
        <f t="shared" si="2"/>
        <v>0</v>
      </c>
      <c r="G23" s="28">
        <f t="shared" si="1"/>
        <v>1</v>
      </c>
      <c r="H23" s="68"/>
    </row>
    <row r="24" spans="1:8" ht="30">
      <c r="A24" s="20" t="s">
        <v>37</v>
      </c>
      <c r="B24" s="17">
        <v>7044526</v>
      </c>
      <c r="C24" s="25">
        <v>45000000</v>
      </c>
      <c r="D24" s="27">
        <v>45000000</v>
      </c>
      <c r="E24" s="29">
        <v>0</v>
      </c>
      <c r="F24" s="27">
        <f t="shared" si="2"/>
        <v>0</v>
      </c>
      <c r="G24" s="28">
        <f t="shared" si="1"/>
        <v>1</v>
      </c>
      <c r="H24" s="68"/>
    </row>
    <row r="25" spans="1:8" ht="30">
      <c r="A25" s="20" t="s">
        <v>86</v>
      </c>
      <c r="B25" s="17">
        <v>7044534</v>
      </c>
      <c r="C25" s="29">
        <v>650000000</v>
      </c>
      <c r="D25" s="27">
        <v>549459532</v>
      </c>
      <c r="E25" s="29">
        <v>82440468</v>
      </c>
      <c r="F25" s="27">
        <f t="shared" si="2"/>
        <v>18100000</v>
      </c>
      <c r="G25" s="28">
        <f t="shared" si="1"/>
        <v>0.84532235692307689</v>
      </c>
      <c r="H25" s="68"/>
    </row>
    <row r="26" spans="1:8" ht="30">
      <c r="A26" s="20" t="s">
        <v>38</v>
      </c>
      <c r="B26" s="17">
        <v>7041463</v>
      </c>
      <c r="C26" s="29">
        <v>174040000</v>
      </c>
      <c r="D26" s="27">
        <v>174040000</v>
      </c>
      <c r="E26" s="29">
        <v>0</v>
      </c>
      <c r="F26" s="27">
        <f t="shared" si="2"/>
        <v>0</v>
      </c>
      <c r="G26" s="28">
        <f t="shared" si="1"/>
        <v>1</v>
      </c>
      <c r="H26" s="68"/>
    </row>
    <row r="27" spans="1:8" ht="30">
      <c r="A27" s="20" t="s">
        <v>39</v>
      </c>
      <c r="B27" s="17">
        <v>7041460</v>
      </c>
      <c r="C27" s="29">
        <v>60000000</v>
      </c>
      <c r="D27" s="27">
        <v>60000000</v>
      </c>
      <c r="E27" s="29">
        <v>0</v>
      </c>
      <c r="F27" s="27">
        <f t="shared" si="2"/>
        <v>0</v>
      </c>
      <c r="G27" s="28">
        <f t="shared" si="1"/>
        <v>1</v>
      </c>
      <c r="H27" s="68"/>
    </row>
    <row r="28" spans="1:8" ht="30">
      <c r="A28" s="20" t="s">
        <v>40</v>
      </c>
      <c r="B28" s="17">
        <v>7044512</v>
      </c>
      <c r="C28" s="29">
        <v>117274500</v>
      </c>
      <c r="D28" s="27">
        <v>113190000</v>
      </c>
      <c r="E28" s="29">
        <v>0</v>
      </c>
      <c r="F28" s="27">
        <f t="shared" si="2"/>
        <v>4084500</v>
      </c>
      <c r="G28" s="28">
        <f t="shared" si="1"/>
        <v>0.96517145671053806</v>
      </c>
      <c r="H28" s="68"/>
    </row>
    <row r="29" spans="1:8" ht="30">
      <c r="A29" s="20" t="s">
        <v>41</v>
      </c>
      <c r="B29" s="17">
        <v>7044524</v>
      </c>
      <c r="C29" s="29">
        <v>400000000</v>
      </c>
      <c r="D29" s="27">
        <v>400000000</v>
      </c>
      <c r="E29" s="29">
        <v>0</v>
      </c>
      <c r="F29" s="27">
        <f t="shared" si="2"/>
        <v>0</v>
      </c>
      <c r="G29" s="28">
        <f t="shared" si="1"/>
        <v>1</v>
      </c>
      <c r="H29" s="68"/>
    </row>
    <row r="30" spans="1:8" ht="30">
      <c r="A30" s="20" t="s">
        <v>42</v>
      </c>
      <c r="B30" s="17">
        <v>7041470</v>
      </c>
      <c r="C30" s="29">
        <v>200000000</v>
      </c>
      <c r="D30" s="27">
        <v>188050000</v>
      </c>
      <c r="E30" s="29">
        <v>5250000</v>
      </c>
      <c r="F30" s="27">
        <f t="shared" si="2"/>
        <v>6700000</v>
      </c>
      <c r="G30" s="28">
        <f t="shared" si="1"/>
        <v>0.94025000000000003</v>
      </c>
      <c r="H30" s="68"/>
    </row>
    <row r="31" spans="1:8" ht="30">
      <c r="A31" s="20" t="s">
        <v>43</v>
      </c>
      <c r="B31" s="17">
        <v>7041421</v>
      </c>
      <c r="C31" s="29">
        <v>0</v>
      </c>
      <c r="D31" s="27">
        <v>0</v>
      </c>
      <c r="E31" s="29">
        <v>0</v>
      </c>
      <c r="F31" s="27">
        <f t="shared" si="2"/>
        <v>0</v>
      </c>
      <c r="G31" s="28" t="e">
        <f t="shared" si="1"/>
        <v>#DIV/0!</v>
      </c>
      <c r="H31" s="68"/>
    </row>
    <row r="32" spans="1:8" ht="30">
      <c r="A32" s="20" t="s">
        <v>44</v>
      </c>
      <c r="B32" s="17">
        <v>7041397</v>
      </c>
      <c r="C32" s="29">
        <v>1109950000</v>
      </c>
      <c r="D32" s="27">
        <v>1060973258</v>
      </c>
      <c r="E32" s="29">
        <v>12800000</v>
      </c>
      <c r="F32" s="27">
        <f t="shared" si="2"/>
        <v>36176742</v>
      </c>
      <c r="G32" s="28">
        <f t="shared" si="1"/>
        <v>0.95587482138835078</v>
      </c>
      <c r="H32" s="68"/>
    </row>
    <row r="33" spans="1:8" ht="30">
      <c r="A33" s="20" t="s">
        <v>45</v>
      </c>
      <c r="B33" s="17">
        <v>7044527</v>
      </c>
      <c r="C33" s="29">
        <v>200000000</v>
      </c>
      <c r="D33" s="27">
        <v>199091891</v>
      </c>
      <c r="E33" s="29">
        <v>759733</v>
      </c>
      <c r="F33" s="27">
        <f t="shared" si="2"/>
        <v>148376</v>
      </c>
      <c r="G33" s="28">
        <f t="shared" si="1"/>
        <v>0.99545945499999999</v>
      </c>
      <c r="H33" s="68"/>
    </row>
    <row r="34" spans="1:8">
      <c r="A34" s="20" t="s">
        <v>155</v>
      </c>
      <c r="B34" s="17">
        <v>24044588</v>
      </c>
      <c r="C34" s="29">
        <v>252950644</v>
      </c>
      <c r="D34" s="29">
        <v>43810220</v>
      </c>
      <c r="E34" s="29">
        <v>0</v>
      </c>
      <c r="F34" s="27">
        <f t="shared" si="2"/>
        <v>209140424</v>
      </c>
      <c r="G34" s="28">
        <f t="shared" si="1"/>
        <v>0.17319671263616154</v>
      </c>
      <c r="H34" s="68"/>
    </row>
    <row r="35" spans="1:8" ht="30">
      <c r="A35" s="20" t="s">
        <v>156</v>
      </c>
      <c r="B35" s="17">
        <v>7038751</v>
      </c>
      <c r="C35" s="29">
        <v>38022174</v>
      </c>
      <c r="D35" s="27">
        <v>30000000</v>
      </c>
      <c r="E35" s="26">
        <v>0</v>
      </c>
      <c r="F35" s="27">
        <f>+C35-D35-E35</f>
        <v>8022174</v>
      </c>
      <c r="G35" s="28">
        <f>+D35/C35</f>
        <v>0.78901327420152256</v>
      </c>
      <c r="H35" s="68"/>
    </row>
    <row r="36" spans="1:8">
      <c r="A36" s="20" t="s">
        <v>46</v>
      </c>
      <c r="B36" s="17">
        <v>24041318</v>
      </c>
      <c r="C36" s="25">
        <v>93400000</v>
      </c>
      <c r="D36" s="27">
        <v>78400000</v>
      </c>
      <c r="E36" s="27">
        <v>0</v>
      </c>
      <c r="F36" s="27">
        <f t="shared" si="2"/>
        <v>15000000</v>
      </c>
      <c r="G36" s="28">
        <f t="shared" si="1"/>
        <v>0.83940042826552463</v>
      </c>
      <c r="H36" s="68"/>
    </row>
    <row r="37" spans="1:8" ht="176.25" customHeight="1">
      <c r="A37" s="30" t="s">
        <v>32</v>
      </c>
      <c r="B37" s="31">
        <v>7044517</v>
      </c>
      <c r="C37" s="32">
        <v>174811800</v>
      </c>
      <c r="D37" s="33">
        <v>174811800</v>
      </c>
      <c r="E37" s="33">
        <v>0</v>
      </c>
      <c r="F37" s="33">
        <f>+C37-D37-E37</f>
        <v>0</v>
      </c>
      <c r="G37" s="34">
        <f>+D37/C37</f>
        <v>1</v>
      </c>
      <c r="H37" s="69"/>
    </row>
    <row r="38" spans="1:8">
      <c r="A38" s="19" t="s">
        <v>16</v>
      </c>
      <c r="B38" s="10" t="s">
        <v>17</v>
      </c>
      <c r="C38" s="3">
        <f>SUM(C39:C75)</f>
        <v>5192442382</v>
      </c>
      <c r="D38" s="3">
        <f>SUM(D39:D75)</f>
        <v>581794143</v>
      </c>
      <c r="E38" s="3">
        <f>SUM(E39:E75)</f>
        <v>2736771750</v>
      </c>
      <c r="F38" s="3">
        <f>SUM(F39:F75)</f>
        <v>1873876489</v>
      </c>
      <c r="G38" s="13">
        <f t="shared" si="1"/>
        <v>0.11204633584704456</v>
      </c>
      <c r="H38" s="13"/>
    </row>
    <row r="39" spans="1:8" ht="105">
      <c r="A39" s="30" t="s">
        <v>47</v>
      </c>
      <c r="B39" s="31">
        <v>7041362</v>
      </c>
      <c r="C39" s="35">
        <v>67000000</v>
      </c>
      <c r="D39" s="33">
        <v>0</v>
      </c>
      <c r="E39" s="35">
        <v>67000000</v>
      </c>
      <c r="F39" s="33">
        <f t="shared" si="2"/>
        <v>0</v>
      </c>
      <c r="G39" s="34">
        <f t="shared" si="1"/>
        <v>0</v>
      </c>
      <c r="H39" s="22" t="s">
        <v>166</v>
      </c>
    </row>
    <row r="40" spans="1:8" ht="90">
      <c r="A40" s="30" t="s">
        <v>48</v>
      </c>
      <c r="B40" s="31">
        <v>7041450</v>
      </c>
      <c r="C40" s="35">
        <v>100000000</v>
      </c>
      <c r="D40" s="33">
        <v>0</v>
      </c>
      <c r="E40" s="35">
        <v>100000000</v>
      </c>
      <c r="F40" s="33">
        <f t="shared" si="2"/>
        <v>0</v>
      </c>
      <c r="G40" s="34">
        <f t="shared" si="1"/>
        <v>0</v>
      </c>
      <c r="H40" s="22" t="s">
        <v>165</v>
      </c>
    </row>
    <row r="41" spans="1:8" ht="60">
      <c r="A41" s="30" t="s">
        <v>49</v>
      </c>
      <c r="B41" s="31">
        <v>7041306</v>
      </c>
      <c r="C41" s="35">
        <v>67000000</v>
      </c>
      <c r="D41" s="33">
        <v>66000000</v>
      </c>
      <c r="E41" s="35">
        <v>0</v>
      </c>
      <c r="F41" s="33">
        <f t="shared" si="2"/>
        <v>1000000</v>
      </c>
      <c r="G41" s="34">
        <f t="shared" si="1"/>
        <v>0.9850746268656716</v>
      </c>
      <c r="H41" s="22" t="s">
        <v>162</v>
      </c>
    </row>
    <row r="42" spans="1:8" ht="45">
      <c r="A42" s="36" t="s">
        <v>50</v>
      </c>
      <c r="B42" s="37">
        <v>7041376</v>
      </c>
      <c r="C42" s="35">
        <v>80000000</v>
      </c>
      <c r="D42" s="35">
        <v>0</v>
      </c>
      <c r="E42" s="35">
        <v>80000000</v>
      </c>
      <c r="F42" s="35">
        <f t="shared" si="2"/>
        <v>0</v>
      </c>
      <c r="G42" s="38">
        <f t="shared" si="1"/>
        <v>0</v>
      </c>
      <c r="H42" s="39" t="s">
        <v>172</v>
      </c>
    </row>
    <row r="43" spans="1:8" ht="90">
      <c r="A43" s="30" t="s">
        <v>51</v>
      </c>
      <c r="B43" s="31">
        <v>7041442</v>
      </c>
      <c r="C43" s="35">
        <v>100000000</v>
      </c>
      <c r="D43" s="33">
        <v>0</v>
      </c>
      <c r="E43" s="35">
        <v>100000000</v>
      </c>
      <c r="F43" s="33">
        <f t="shared" si="2"/>
        <v>0</v>
      </c>
      <c r="G43" s="34">
        <f t="shared" si="1"/>
        <v>0</v>
      </c>
      <c r="H43" s="22" t="s">
        <v>190</v>
      </c>
    </row>
    <row r="44" spans="1:8" ht="45">
      <c r="A44" s="36" t="s">
        <v>52</v>
      </c>
      <c r="B44" s="37">
        <v>7041289</v>
      </c>
      <c r="C44" s="35">
        <v>120000000</v>
      </c>
      <c r="D44" s="35">
        <v>0</v>
      </c>
      <c r="E44" s="35">
        <v>120000000</v>
      </c>
      <c r="F44" s="35">
        <f t="shared" si="2"/>
        <v>0</v>
      </c>
      <c r="G44" s="38">
        <f t="shared" si="1"/>
        <v>0</v>
      </c>
      <c r="H44" s="39" t="s">
        <v>172</v>
      </c>
    </row>
    <row r="45" spans="1:8" ht="60">
      <c r="A45" s="30" t="s">
        <v>53</v>
      </c>
      <c r="B45" s="31">
        <v>7041446</v>
      </c>
      <c r="C45" s="35">
        <v>50000000</v>
      </c>
      <c r="D45" s="33">
        <v>0</v>
      </c>
      <c r="E45" s="35">
        <v>0</v>
      </c>
      <c r="F45" s="33">
        <f t="shared" si="2"/>
        <v>50000000</v>
      </c>
      <c r="G45" s="34">
        <f t="shared" si="1"/>
        <v>0</v>
      </c>
      <c r="H45" s="22" t="s">
        <v>167</v>
      </c>
    </row>
    <row r="46" spans="1:8" ht="90">
      <c r="A46" s="30" t="s">
        <v>54</v>
      </c>
      <c r="B46" s="31">
        <v>7041305</v>
      </c>
      <c r="C46" s="35">
        <v>60000000</v>
      </c>
      <c r="D46" s="33">
        <v>0</v>
      </c>
      <c r="E46" s="35">
        <v>0</v>
      </c>
      <c r="F46" s="33">
        <f t="shared" si="2"/>
        <v>60000000</v>
      </c>
      <c r="G46" s="34">
        <f t="shared" si="1"/>
        <v>0</v>
      </c>
      <c r="H46" s="22" t="s">
        <v>168</v>
      </c>
    </row>
    <row r="47" spans="1:8" ht="120">
      <c r="A47" s="30" t="s">
        <v>55</v>
      </c>
      <c r="B47" s="31">
        <v>7041452</v>
      </c>
      <c r="C47" s="35">
        <v>108000000</v>
      </c>
      <c r="D47" s="33">
        <v>104596000</v>
      </c>
      <c r="E47" s="35">
        <v>3404000</v>
      </c>
      <c r="F47" s="33">
        <f t="shared" si="2"/>
        <v>0</v>
      </c>
      <c r="G47" s="34">
        <f t="shared" si="1"/>
        <v>0.9684814814814815</v>
      </c>
      <c r="H47" s="22" t="s">
        <v>163</v>
      </c>
    </row>
    <row r="48" spans="1:8" ht="75">
      <c r="A48" s="30" t="s">
        <v>56</v>
      </c>
      <c r="B48" s="31">
        <v>24041366</v>
      </c>
      <c r="C48" s="35">
        <v>66186769</v>
      </c>
      <c r="D48" s="33">
        <v>0</v>
      </c>
      <c r="E48" s="35">
        <v>63035018</v>
      </c>
      <c r="F48" s="33">
        <f t="shared" ref="F48:F80" si="3">+C48-D48-E48</f>
        <v>3151751</v>
      </c>
      <c r="G48" s="34">
        <f t="shared" si="1"/>
        <v>0</v>
      </c>
      <c r="H48" s="22" t="s">
        <v>187</v>
      </c>
    </row>
    <row r="49" spans="1:8" ht="75">
      <c r="A49" s="30" t="s">
        <v>57</v>
      </c>
      <c r="B49" s="31">
        <v>24041370</v>
      </c>
      <c r="C49" s="35">
        <v>314650702</v>
      </c>
      <c r="D49" s="33">
        <v>0</v>
      </c>
      <c r="E49" s="35">
        <v>314650702</v>
      </c>
      <c r="F49" s="33">
        <f t="shared" si="3"/>
        <v>0</v>
      </c>
      <c r="G49" s="34">
        <f t="shared" si="1"/>
        <v>0</v>
      </c>
      <c r="H49" s="22" t="s">
        <v>187</v>
      </c>
    </row>
    <row r="50" spans="1:8" ht="75">
      <c r="A50" s="30" t="s">
        <v>58</v>
      </c>
      <c r="B50" s="31">
        <v>24041378</v>
      </c>
      <c r="C50" s="35">
        <v>300000000</v>
      </c>
      <c r="D50" s="33">
        <v>100220000</v>
      </c>
      <c r="E50" s="35">
        <v>0</v>
      </c>
      <c r="F50" s="33">
        <f t="shared" si="3"/>
        <v>199780000</v>
      </c>
      <c r="G50" s="34">
        <f t="shared" si="1"/>
        <v>0.33406666666666668</v>
      </c>
      <c r="H50" s="22" t="s">
        <v>164</v>
      </c>
    </row>
    <row r="51" spans="1:8" ht="135">
      <c r="A51" s="30" t="s">
        <v>59</v>
      </c>
      <c r="B51" s="31">
        <v>24041439</v>
      </c>
      <c r="C51" s="35">
        <v>350593000</v>
      </c>
      <c r="D51" s="33">
        <v>18696848</v>
      </c>
      <c r="E51" s="35">
        <v>237176082</v>
      </c>
      <c r="F51" s="33">
        <f t="shared" si="3"/>
        <v>94720070</v>
      </c>
      <c r="G51" s="34">
        <f t="shared" si="1"/>
        <v>5.3329210794282829E-2</v>
      </c>
      <c r="H51" s="22" t="s">
        <v>179</v>
      </c>
    </row>
    <row r="52" spans="1:8" ht="60">
      <c r="A52" s="30" t="s">
        <v>60</v>
      </c>
      <c r="B52" s="31">
        <v>24041453</v>
      </c>
      <c r="C52" s="35">
        <v>50000000</v>
      </c>
      <c r="D52" s="33">
        <v>0</v>
      </c>
      <c r="E52" s="35">
        <v>0</v>
      </c>
      <c r="F52" s="33">
        <f t="shared" si="3"/>
        <v>50000000</v>
      </c>
      <c r="G52" s="34">
        <f t="shared" si="1"/>
        <v>0</v>
      </c>
      <c r="H52" s="22" t="s">
        <v>180</v>
      </c>
    </row>
    <row r="53" spans="1:8" ht="45">
      <c r="A53" s="30" t="s">
        <v>61</v>
      </c>
      <c r="B53" s="31">
        <v>24041441</v>
      </c>
      <c r="C53" s="35">
        <v>143740000</v>
      </c>
      <c r="D53" s="33">
        <v>0</v>
      </c>
      <c r="E53" s="35">
        <v>143740000</v>
      </c>
      <c r="F53" s="33">
        <f t="shared" si="3"/>
        <v>0</v>
      </c>
      <c r="G53" s="34">
        <f t="shared" si="1"/>
        <v>0</v>
      </c>
      <c r="H53" s="22" t="s">
        <v>181</v>
      </c>
    </row>
    <row r="54" spans="1:8" ht="105">
      <c r="A54" s="30" t="s">
        <v>62</v>
      </c>
      <c r="B54" s="31">
        <v>24041451</v>
      </c>
      <c r="C54" s="35">
        <v>450000000</v>
      </c>
      <c r="D54" s="33">
        <v>0</v>
      </c>
      <c r="E54" s="35">
        <v>0</v>
      </c>
      <c r="F54" s="33">
        <f t="shared" si="3"/>
        <v>450000000</v>
      </c>
      <c r="G54" s="34">
        <f t="shared" si="1"/>
        <v>0</v>
      </c>
      <c r="H54" s="22" t="s">
        <v>182</v>
      </c>
    </row>
    <row r="55" spans="1:8" ht="45">
      <c r="A55" s="30" t="s">
        <v>63</v>
      </c>
      <c r="B55" s="31">
        <v>14041457</v>
      </c>
      <c r="C55" s="35">
        <v>187775599</v>
      </c>
      <c r="D55" s="33">
        <v>0</v>
      </c>
      <c r="E55" s="35">
        <v>0</v>
      </c>
      <c r="F55" s="33">
        <f t="shared" si="3"/>
        <v>187775599</v>
      </c>
      <c r="G55" s="34">
        <f t="shared" si="1"/>
        <v>0</v>
      </c>
      <c r="H55" s="22" t="s">
        <v>175</v>
      </c>
    </row>
    <row r="56" spans="1:8" ht="45">
      <c r="A56" s="36" t="s">
        <v>64</v>
      </c>
      <c r="B56" s="37">
        <v>7041443</v>
      </c>
      <c r="C56" s="35">
        <v>200000000</v>
      </c>
      <c r="D56" s="35">
        <v>0</v>
      </c>
      <c r="E56" s="35">
        <v>200000000</v>
      </c>
      <c r="F56" s="35">
        <f t="shared" si="3"/>
        <v>0</v>
      </c>
      <c r="G56" s="38">
        <f t="shared" si="1"/>
        <v>0</v>
      </c>
      <c r="H56" s="39" t="s">
        <v>172</v>
      </c>
    </row>
    <row r="57" spans="1:8" ht="105">
      <c r="A57" s="30" t="s">
        <v>65</v>
      </c>
      <c r="B57" s="31">
        <v>7041449</v>
      </c>
      <c r="C57" s="35">
        <v>26505250</v>
      </c>
      <c r="D57" s="33">
        <v>0</v>
      </c>
      <c r="E57" s="35">
        <v>26505250</v>
      </c>
      <c r="F57" s="33">
        <f t="shared" si="3"/>
        <v>0</v>
      </c>
      <c r="G57" s="34">
        <f t="shared" si="1"/>
        <v>0</v>
      </c>
      <c r="H57" s="22" t="s">
        <v>166</v>
      </c>
    </row>
    <row r="58" spans="1:8" ht="45">
      <c r="A58" s="30" t="s">
        <v>66</v>
      </c>
      <c r="B58" s="31">
        <v>7041437</v>
      </c>
      <c r="C58" s="35">
        <v>70000000</v>
      </c>
      <c r="D58" s="33">
        <v>0</v>
      </c>
      <c r="E58" s="35">
        <v>0</v>
      </c>
      <c r="F58" s="33">
        <f t="shared" si="3"/>
        <v>70000000</v>
      </c>
      <c r="G58" s="34">
        <f t="shared" si="1"/>
        <v>0</v>
      </c>
      <c r="H58" s="22" t="s">
        <v>169</v>
      </c>
    </row>
    <row r="59" spans="1:8" ht="75">
      <c r="A59" s="30" t="s">
        <v>67</v>
      </c>
      <c r="B59" s="31">
        <v>7041285</v>
      </c>
      <c r="C59" s="35">
        <v>91275000</v>
      </c>
      <c r="D59" s="33">
        <v>91275000</v>
      </c>
      <c r="E59" s="35">
        <v>0</v>
      </c>
      <c r="F59" s="33">
        <f t="shared" si="3"/>
        <v>0</v>
      </c>
      <c r="G59" s="34">
        <f t="shared" si="1"/>
        <v>1</v>
      </c>
      <c r="H59" s="22" t="s">
        <v>170</v>
      </c>
    </row>
    <row r="60" spans="1:8" ht="45">
      <c r="A60" s="30" t="s">
        <v>68</v>
      </c>
      <c r="B60" s="31">
        <v>7041447</v>
      </c>
      <c r="C60" s="35">
        <v>32000000</v>
      </c>
      <c r="D60" s="33">
        <v>28384000</v>
      </c>
      <c r="E60" s="35">
        <v>3616000</v>
      </c>
      <c r="F60" s="33">
        <f t="shared" si="3"/>
        <v>0</v>
      </c>
      <c r="G60" s="34">
        <f t="shared" si="1"/>
        <v>0.88700000000000001</v>
      </c>
      <c r="H60" s="22" t="s">
        <v>171</v>
      </c>
    </row>
    <row r="61" spans="1:8" ht="45">
      <c r="A61" s="36" t="s">
        <v>69</v>
      </c>
      <c r="B61" s="37">
        <v>7041454</v>
      </c>
      <c r="C61" s="35">
        <v>70000000</v>
      </c>
      <c r="D61" s="35">
        <v>0</v>
      </c>
      <c r="E61" s="35">
        <v>70000000</v>
      </c>
      <c r="F61" s="35">
        <f t="shared" si="3"/>
        <v>0</v>
      </c>
      <c r="G61" s="38">
        <f t="shared" si="1"/>
        <v>0</v>
      </c>
      <c r="H61" s="39" t="s">
        <v>172</v>
      </c>
    </row>
    <row r="62" spans="1:8" ht="45">
      <c r="A62" s="30" t="s">
        <v>70</v>
      </c>
      <c r="B62" s="31">
        <v>7041367</v>
      </c>
      <c r="C62" s="35">
        <v>226789000</v>
      </c>
      <c r="D62" s="33">
        <v>0</v>
      </c>
      <c r="E62" s="35">
        <v>226789000</v>
      </c>
      <c r="F62" s="33">
        <f t="shared" si="3"/>
        <v>0</v>
      </c>
      <c r="G62" s="34">
        <f t="shared" si="1"/>
        <v>0</v>
      </c>
      <c r="H62" s="39" t="s">
        <v>172</v>
      </c>
    </row>
    <row r="63" spans="1:8" ht="45">
      <c r="A63" s="30" t="s">
        <v>71</v>
      </c>
      <c r="B63" s="31">
        <v>7041372</v>
      </c>
      <c r="C63" s="35">
        <v>217935041</v>
      </c>
      <c r="D63" s="33">
        <v>0</v>
      </c>
      <c r="E63" s="35">
        <v>217935041</v>
      </c>
      <c r="F63" s="33">
        <f t="shared" si="3"/>
        <v>0</v>
      </c>
      <c r="G63" s="34">
        <f t="shared" si="1"/>
        <v>0</v>
      </c>
      <c r="H63" s="39" t="s">
        <v>172</v>
      </c>
    </row>
    <row r="64" spans="1:8" ht="45">
      <c r="A64" s="30" t="s">
        <v>72</v>
      </c>
      <c r="B64" s="31">
        <v>7041405</v>
      </c>
      <c r="C64" s="35">
        <v>45000000</v>
      </c>
      <c r="D64" s="33">
        <v>44909091</v>
      </c>
      <c r="E64" s="35">
        <v>0</v>
      </c>
      <c r="F64" s="33">
        <f t="shared" si="3"/>
        <v>90909</v>
      </c>
      <c r="G64" s="34">
        <f t="shared" si="1"/>
        <v>0.99797979999999997</v>
      </c>
      <c r="H64" s="22" t="s">
        <v>173</v>
      </c>
    </row>
    <row r="65" spans="1:8" ht="30">
      <c r="A65" s="30" t="s">
        <v>73</v>
      </c>
      <c r="B65" s="31">
        <v>7041455</v>
      </c>
      <c r="C65" s="35">
        <v>130000000</v>
      </c>
      <c r="D65" s="33">
        <v>0</v>
      </c>
      <c r="E65" s="35">
        <v>0</v>
      </c>
      <c r="F65" s="33">
        <f t="shared" si="3"/>
        <v>130000000</v>
      </c>
      <c r="G65" s="34">
        <f t="shared" si="1"/>
        <v>0</v>
      </c>
      <c r="H65" s="22" t="s">
        <v>174</v>
      </c>
    </row>
    <row r="66" spans="1:8" ht="45">
      <c r="A66" s="30" t="s">
        <v>74</v>
      </c>
      <c r="B66" s="31">
        <v>7041456</v>
      </c>
      <c r="C66" s="35">
        <v>70000000</v>
      </c>
      <c r="D66" s="33">
        <v>0</v>
      </c>
      <c r="E66" s="35">
        <v>0</v>
      </c>
      <c r="F66" s="33">
        <f t="shared" si="3"/>
        <v>70000000</v>
      </c>
      <c r="G66" s="34">
        <f t="shared" si="1"/>
        <v>0</v>
      </c>
      <c r="H66" s="22" t="s">
        <v>174</v>
      </c>
    </row>
    <row r="67" spans="1:8" ht="60">
      <c r="A67" s="30" t="s">
        <v>75</v>
      </c>
      <c r="B67" s="31">
        <v>7041459</v>
      </c>
      <c r="C67" s="35">
        <v>75000000</v>
      </c>
      <c r="D67" s="33">
        <v>0</v>
      </c>
      <c r="E67" s="35">
        <v>0</v>
      </c>
      <c r="F67" s="33">
        <f t="shared" si="3"/>
        <v>75000000</v>
      </c>
      <c r="G67" s="34">
        <f t="shared" si="1"/>
        <v>0</v>
      </c>
      <c r="H67" s="22" t="s">
        <v>175</v>
      </c>
    </row>
    <row r="68" spans="1:8" ht="45">
      <c r="A68" s="70" t="s">
        <v>76</v>
      </c>
      <c r="B68" s="71">
        <v>7044523</v>
      </c>
      <c r="C68" s="72">
        <v>283200000</v>
      </c>
      <c r="D68" s="72">
        <v>0</v>
      </c>
      <c r="E68" s="72">
        <v>283200000</v>
      </c>
      <c r="F68" s="72">
        <f t="shared" si="3"/>
        <v>0</v>
      </c>
      <c r="G68" s="73">
        <f t="shared" si="1"/>
        <v>0</v>
      </c>
      <c r="H68" s="39" t="s">
        <v>172</v>
      </c>
    </row>
    <row r="69" spans="1:8" ht="105">
      <c r="A69" s="30" t="s">
        <v>77</v>
      </c>
      <c r="B69" s="31">
        <v>24041359</v>
      </c>
      <c r="C69" s="35">
        <v>300000637</v>
      </c>
      <c r="D69" s="35">
        <v>17718937</v>
      </c>
      <c r="E69" s="35">
        <v>1</v>
      </c>
      <c r="F69" s="33">
        <f t="shared" si="3"/>
        <v>282281699</v>
      </c>
      <c r="G69" s="34">
        <f t="shared" si="1"/>
        <v>5.9062997922901074E-2</v>
      </c>
      <c r="H69" s="22" t="s">
        <v>183</v>
      </c>
    </row>
    <row r="70" spans="1:8" ht="195">
      <c r="A70" s="30" t="s">
        <v>78</v>
      </c>
      <c r="B70" s="31">
        <v>7041369</v>
      </c>
      <c r="C70" s="35">
        <v>106045674</v>
      </c>
      <c r="D70" s="33">
        <v>79045674</v>
      </c>
      <c r="E70" s="35">
        <v>0</v>
      </c>
      <c r="F70" s="33">
        <f t="shared" si="3"/>
        <v>27000000</v>
      </c>
      <c r="G70" s="34">
        <f t="shared" ref="G70:G87" si="4">+D70/C70</f>
        <v>0.74539272577964855</v>
      </c>
      <c r="H70" s="22" t="s">
        <v>184</v>
      </c>
    </row>
    <row r="71" spans="1:8" ht="75">
      <c r="A71" s="30" t="s">
        <v>79</v>
      </c>
      <c r="B71" s="31">
        <v>24041358</v>
      </c>
      <c r="C71" s="35">
        <v>68716210</v>
      </c>
      <c r="D71" s="33">
        <v>0</v>
      </c>
      <c r="E71" s="35">
        <v>65444009</v>
      </c>
      <c r="F71" s="33">
        <f t="shared" si="3"/>
        <v>3272201</v>
      </c>
      <c r="G71" s="34">
        <f t="shared" si="4"/>
        <v>0</v>
      </c>
      <c r="H71" s="22" t="s">
        <v>187</v>
      </c>
    </row>
    <row r="72" spans="1:8" ht="135">
      <c r="A72" s="30" t="s">
        <v>80</v>
      </c>
      <c r="B72" s="31">
        <v>24041419</v>
      </c>
      <c r="C72" s="35">
        <v>179200000</v>
      </c>
      <c r="D72" s="33">
        <v>11707093</v>
      </c>
      <c r="E72" s="35">
        <v>47688647</v>
      </c>
      <c r="F72" s="33">
        <f t="shared" si="3"/>
        <v>119804260</v>
      </c>
      <c r="G72" s="34">
        <f t="shared" si="4"/>
        <v>6.5329760044642859E-2</v>
      </c>
      <c r="H72" s="22" t="s">
        <v>194</v>
      </c>
    </row>
    <row r="73" spans="1:8" ht="75">
      <c r="A73" s="30" t="s">
        <v>81</v>
      </c>
      <c r="B73" s="31">
        <v>24041440</v>
      </c>
      <c r="C73" s="35">
        <v>325613500</v>
      </c>
      <c r="D73" s="33">
        <v>0</v>
      </c>
      <c r="E73" s="35">
        <v>325613500</v>
      </c>
      <c r="F73" s="33">
        <f t="shared" si="3"/>
        <v>0</v>
      </c>
      <c r="G73" s="34">
        <f t="shared" si="4"/>
        <v>0</v>
      </c>
      <c r="H73" s="22" t="s">
        <v>187</v>
      </c>
    </row>
    <row r="74" spans="1:8" ht="75">
      <c r="A74" s="30" t="s">
        <v>82</v>
      </c>
      <c r="B74" s="31">
        <v>24041444</v>
      </c>
      <c r="C74" s="35">
        <v>40000000</v>
      </c>
      <c r="D74" s="33">
        <v>0</v>
      </c>
      <c r="E74" s="35">
        <v>40000000</v>
      </c>
      <c r="F74" s="33">
        <f t="shared" si="3"/>
        <v>0</v>
      </c>
      <c r="G74" s="34">
        <f t="shared" si="4"/>
        <v>0</v>
      </c>
      <c r="H74" s="22" t="s">
        <v>187</v>
      </c>
    </row>
    <row r="75" spans="1:8" ht="45">
      <c r="A75" s="30" t="s">
        <v>158</v>
      </c>
      <c r="B75" s="31">
        <v>7044587</v>
      </c>
      <c r="C75" s="40">
        <v>20216000</v>
      </c>
      <c r="D75" s="33">
        <v>19241500</v>
      </c>
      <c r="E75" s="35">
        <v>974500</v>
      </c>
      <c r="F75" s="33">
        <f t="shared" si="3"/>
        <v>0</v>
      </c>
      <c r="G75" s="34">
        <f>+D75/C75</f>
        <v>0.95179560743965175</v>
      </c>
      <c r="H75" s="22" t="s">
        <v>176</v>
      </c>
    </row>
    <row r="76" spans="1:8">
      <c r="A76" s="19" t="s">
        <v>18</v>
      </c>
      <c r="B76" s="10" t="s">
        <v>20</v>
      </c>
      <c r="C76" s="3">
        <f>+C77</f>
        <v>367439120</v>
      </c>
      <c r="D76" s="3">
        <f>+D77</f>
        <v>367434070</v>
      </c>
      <c r="E76" s="3">
        <f>+E77</f>
        <v>0</v>
      </c>
      <c r="F76" s="11">
        <f t="shared" si="3"/>
        <v>5050</v>
      </c>
      <c r="G76" s="13">
        <f t="shared" si="4"/>
        <v>0.99998625622660975</v>
      </c>
      <c r="H76" s="13"/>
    </row>
    <row r="77" spans="1:8" ht="30">
      <c r="A77" s="41" t="s">
        <v>83</v>
      </c>
      <c r="B77" s="42">
        <v>7044508</v>
      </c>
      <c r="C77" s="33">
        <v>367439120</v>
      </c>
      <c r="D77" s="33">
        <f>362219990+1214120+4000000-40</f>
        <v>367434070</v>
      </c>
      <c r="E77" s="33">
        <v>0</v>
      </c>
      <c r="F77" s="33">
        <f t="shared" si="3"/>
        <v>5050</v>
      </c>
      <c r="G77" s="34">
        <f t="shared" si="4"/>
        <v>0.99998625622660975</v>
      </c>
      <c r="H77" s="23" t="s">
        <v>161</v>
      </c>
    </row>
    <row r="78" spans="1:8">
      <c r="A78" s="43" t="s">
        <v>144</v>
      </c>
      <c r="B78" s="44" t="s">
        <v>143</v>
      </c>
      <c r="C78" s="45">
        <f>+C79</f>
        <v>210000000</v>
      </c>
      <c r="D78" s="45">
        <f>+D79</f>
        <v>68400000</v>
      </c>
      <c r="E78" s="45">
        <f>+E79</f>
        <v>0</v>
      </c>
      <c r="F78" s="45">
        <f>+C78-D78-E78</f>
        <v>141600000</v>
      </c>
      <c r="G78" s="46">
        <f>+D78/C78</f>
        <v>0.32571428571428573</v>
      </c>
      <c r="H78" s="46"/>
    </row>
    <row r="79" spans="1:8" ht="45">
      <c r="A79" s="41" t="s">
        <v>157</v>
      </c>
      <c r="B79" s="42">
        <v>7044583</v>
      </c>
      <c r="C79" s="33">
        <v>210000000</v>
      </c>
      <c r="D79" s="33">
        <v>68400000</v>
      </c>
      <c r="E79" s="33">
        <v>0</v>
      </c>
      <c r="F79" s="33">
        <f>+C79-D79-E79</f>
        <v>141600000</v>
      </c>
      <c r="G79" s="34">
        <f>+D79/C79</f>
        <v>0.32571428571428573</v>
      </c>
      <c r="H79" s="23" t="s">
        <v>161</v>
      </c>
    </row>
    <row r="80" spans="1:8">
      <c r="A80" s="43" t="s">
        <v>19</v>
      </c>
      <c r="B80" s="44" t="s">
        <v>21</v>
      </c>
      <c r="C80" s="45">
        <f>+C81</f>
        <v>32560880</v>
      </c>
      <c r="D80" s="45">
        <f>+D81</f>
        <v>32560880</v>
      </c>
      <c r="E80" s="45">
        <f>+E81</f>
        <v>0</v>
      </c>
      <c r="F80" s="45">
        <f t="shared" si="3"/>
        <v>0</v>
      </c>
      <c r="G80" s="46">
        <f t="shared" si="4"/>
        <v>1</v>
      </c>
      <c r="H80" s="46"/>
    </row>
    <row r="81" spans="1:8" ht="30">
      <c r="A81" s="41" t="s">
        <v>83</v>
      </c>
      <c r="B81" s="42">
        <v>7044508</v>
      </c>
      <c r="C81" s="33">
        <v>32560880</v>
      </c>
      <c r="D81" s="33">
        <f>21900000+7780880+2880000</f>
        <v>32560880</v>
      </c>
      <c r="E81" s="33">
        <v>0</v>
      </c>
      <c r="F81" s="33">
        <f>+C81-D81-E81</f>
        <v>0</v>
      </c>
      <c r="G81" s="34">
        <f t="shared" si="4"/>
        <v>1</v>
      </c>
      <c r="H81" s="23" t="s">
        <v>161</v>
      </c>
    </row>
    <row r="82" spans="1:8">
      <c r="A82" s="47" t="s">
        <v>88</v>
      </c>
      <c r="B82" s="48" t="s">
        <v>87</v>
      </c>
      <c r="C82" s="49">
        <f>SUM(C83:C86)</f>
        <v>82027747</v>
      </c>
      <c r="D82" s="49">
        <f>SUM(D83:D86)</f>
        <v>82014282</v>
      </c>
      <c r="E82" s="49">
        <f>SUM(E83:E86)</f>
        <v>0</v>
      </c>
      <c r="F82" s="49">
        <f>SUM(F83:F86)</f>
        <v>13465</v>
      </c>
      <c r="G82" s="46">
        <f t="shared" si="4"/>
        <v>0.99983584822828309</v>
      </c>
      <c r="H82" s="46"/>
    </row>
    <row r="83" spans="1:8" ht="30">
      <c r="A83" s="41" t="s">
        <v>92</v>
      </c>
      <c r="B83" s="50">
        <v>7041391</v>
      </c>
      <c r="C83" s="33">
        <v>11675864</v>
      </c>
      <c r="D83" s="33">
        <v>11675485</v>
      </c>
      <c r="E83" s="33">
        <v>0</v>
      </c>
      <c r="F83" s="33">
        <f>+C83-D83-E83</f>
        <v>379</v>
      </c>
      <c r="G83" s="34">
        <f t="shared" si="4"/>
        <v>0.99996753987542164</v>
      </c>
      <c r="H83" s="67" t="s">
        <v>185</v>
      </c>
    </row>
    <row r="84" spans="1:8" ht="30">
      <c r="A84" s="41" t="s">
        <v>92</v>
      </c>
      <c r="B84" s="50">
        <v>7041392</v>
      </c>
      <c r="C84" s="33">
        <v>5000000</v>
      </c>
      <c r="D84" s="33">
        <v>4999508</v>
      </c>
      <c r="E84" s="33">
        <v>0</v>
      </c>
      <c r="F84" s="33">
        <f>+C84-D84-E84</f>
        <v>492</v>
      </c>
      <c r="G84" s="34">
        <f t="shared" si="4"/>
        <v>0.99990159999999995</v>
      </c>
      <c r="H84" s="68"/>
    </row>
    <row r="85" spans="1:8" ht="30">
      <c r="A85" s="41" t="s">
        <v>93</v>
      </c>
      <c r="B85" s="50">
        <v>7041423</v>
      </c>
      <c r="C85" s="33">
        <v>15351883</v>
      </c>
      <c r="D85" s="33">
        <v>15339289</v>
      </c>
      <c r="E85" s="33">
        <v>0</v>
      </c>
      <c r="F85" s="33">
        <f>+C85-D85-E85</f>
        <v>12594</v>
      </c>
      <c r="G85" s="34">
        <f t="shared" si="4"/>
        <v>0.99917964460776576</v>
      </c>
      <c r="H85" s="68"/>
    </row>
    <row r="86" spans="1:8" ht="30">
      <c r="A86" s="41" t="s">
        <v>94</v>
      </c>
      <c r="B86" s="50">
        <v>24041318</v>
      </c>
      <c r="C86" s="33">
        <v>50000000</v>
      </c>
      <c r="D86" s="33">
        <v>50000000</v>
      </c>
      <c r="E86" s="33">
        <v>0</v>
      </c>
      <c r="F86" s="33">
        <f>+C86-D86-E86</f>
        <v>0</v>
      </c>
      <c r="G86" s="34">
        <f t="shared" si="4"/>
        <v>1</v>
      </c>
      <c r="H86" s="69"/>
    </row>
    <row r="87" spans="1:8">
      <c r="A87" s="51" t="s">
        <v>90</v>
      </c>
      <c r="B87" s="48" t="s">
        <v>89</v>
      </c>
      <c r="C87" s="49">
        <f>SUM(C88:C96)</f>
        <v>695662464</v>
      </c>
      <c r="D87" s="49">
        <f>SUM(D88:D96)</f>
        <v>689560216</v>
      </c>
      <c r="E87" s="49">
        <f>SUM(E88:E96)</f>
        <v>6095693</v>
      </c>
      <c r="F87" s="49">
        <f>SUM(F88:F96)</f>
        <v>6555</v>
      </c>
      <c r="G87" s="46">
        <f t="shared" si="4"/>
        <v>0.99122814825323102</v>
      </c>
      <c r="H87" s="46"/>
    </row>
    <row r="88" spans="1:8" ht="30">
      <c r="A88" s="41" t="s">
        <v>95</v>
      </c>
      <c r="B88" s="50">
        <v>24038799</v>
      </c>
      <c r="C88" s="33">
        <v>112402124</v>
      </c>
      <c r="D88" s="33">
        <v>112401151</v>
      </c>
      <c r="E88" s="33">
        <v>0</v>
      </c>
      <c r="F88" s="33">
        <f t="shared" ref="F88:F96" si="5">+C88-D88-E88</f>
        <v>973</v>
      </c>
      <c r="G88" s="34">
        <f t="shared" ref="G88:G97" si="6">+D88/C88</f>
        <v>0.99999134357994868</v>
      </c>
      <c r="H88" s="67" t="s">
        <v>186</v>
      </c>
    </row>
    <row r="89" spans="1:8" ht="30">
      <c r="A89" s="41" t="s">
        <v>96</v>
      </c>
      <c r="B89" s="50">
        <v>24041366</v>
      </c>
      <c r="C89" s="33">
        <v>99350295</v>
      </c>
      <c r="D89" s="33">
        <v>99350142</v>
      </c>
      <c r="E89" s="33">
        <v>0</v>
      </c>
      <c r="F89" s="33">
        <f t="shared" si="5"/>
        <v>153</v>
      </c>
      <c r="G89" s="34">
        <f t="shared" si="6"/>
        <v>0.99999845999450732</v>
      </c>
      <c r="H89" s="68"/>
    </row>
    <row r="90" spans="1:8" ht="30">
      <c r="A90" s="41" t="s">
        <v>97</v>
      </c>
      <c r="B90" s="50">
        <v>24041370</v>
      </c>
      <c r="C90" s="33">
        <v>65169081</v>
      </c>
      <c r="D90" s="33">
        <v>65169081</v>
      </c>
      <c r="E90" s="33">
        <v>0</v>
      </c>
      <c r="F90" s="33">
        <f t="shared" si="5"/>
        <v>0</v>
      </c>
      <c r="G90" s="34">
        <f t="shared" si="6"/>
        <v>1</v>
      </c>
      <c r="H90" s="68"/>
    </row>
    <row r="91" spans="1:8" ht="30">
      <c r="A91" s="41" t="s">
        <v>98</v>
      </c>
      <c r="B91" s="50">
        <v>24041378</v>
      </c>
      <c r="C91" s="33">
        <v>16371343</v>
      </c>
      <c r="D91" s="52">
        <v>16371343</v>
      </c>
      <c r="E91" s="33">
        <v>0</v>
      </c>
      <c r="F91" s="33">
        <f t="shared" si="5"/>
        <v>0</v>
      </c>
      <c r="G91" s="34">
        <f t="shared" si="6"/>
        <v>1</v>
      </c>
      <c r="H91" s="68"/>
    </row>
    <row r="92" spans="1:8" ht="30">
      <c r="A92" s="41" t="s">
        <v>99</v>
      </c>
      <c r="B92" s="50">
        <v>24041422</v>
      </c>
      <c r="C92" s="33">
        <v>92628242</v>
      </c>
      <c r="D92" s="33">
        <v>89722857</v>
      </c>
      <c r="E92" s="33">
        <f>92628242-D92</f>
        <v>2905385</v>
      </c>
      <c r="F92" s="33">
        <f t="shared" si="5"/>
        <v>0</v>
      </c>
      <c r="G92" s="34">
        <f t="shared" si="6"/>
        <v>0.96863391836800705</v>
      </c>
      <c r="H92" s="68"/>
    </row>
    <row r="93" spans="1:8">
      <c r="A93" s="41" t="s">
        <v>78</v>
      </c>
      <c r="B93" s="50">
        <v>7041369</v>
      </c>
      <c r="C93" s="33">
        <v>107238442</v>
      </c>
      <c r="D93" s="33">
        <v>107236765</v>
      </c>
      <c r="E93" s="33">
        <v>0</v>
      </c>
      <c r="F93" s="33">
        <f t="shared" si="5"/>
        <v>1677</v>
      </c>
      <c r="G93" s="34">
        <f t="shared" si="6"/>
        <v>0.99998436195109963</v>
      </c>
      <c r="H93" s="68"/>
    </row>
    <row r="94" spans="1:8" ht="30">
      <c r="A94" s="41" t="s">
        <v>100</v>
      </c>
      <c r="B94" s="50">
        <v>7041412</v>
      </c>
      <c r="C94" s="33">
        <v>99047619</v>
      </c>
      <c r="D94" s="33">
        <v>99043868</v>
      </c>
      <c r="E94" s="33">
        <v>0</v>
      </c>
      <c r="F94" s="33">
        <f t="shared" si="5"/>
        <v>3751</v>
      </c>
      <c r="G94" s="34">
        <f t="shared" si="6"/>
        <v>0.99996212932690487</v>
      </c>
      <c r="H94" s="68"/>
    </row>
    <row r="95" spans="1:8" ht="30">
      <c r="A95" s="41" t="s">
        <v>101</v>
      </c>
      <c r="B95" s="50">
        <v>24041358</v>
      </c>
      <c r="C95" s="33">
        <v>15517000</v>
      </c>
      <c r="D95" s="52">
        <v>15517000</v>
      </c>
      <c r="E95" s="33">
        <v>0</v>
      </c>
      <c r="F95" s="33">
        <f t="shared" si="5"/>
        <v>0</v>
      </c>
      <c r="G95" s="34">
        <f t="shared" si="6"/>
        <v>1</v>
      </c>
      <c r="H95" s="68"/>
    </row>
    <row r="96" spans="1:8" ht="30">
      <c r="A96" s="41" t="s">
        <v>102</v>
      </c>
      <c r="B96" s="50">
        <v>24041419</v>
      </c>
      <c r="C96" s="33">
        <v>87938318</v>
      </c>
      <c r="D96" s="53">
        <v>84748009</v>
      </c>
      <c r="E96" s="33">
        <v>3190308</v>
      </c>
      <c r="F96" s="33">
        <f t="shared" si="5"/>
        <v>1</v>
      </c>
      <c r="G96" s="34">
        <f t="shared" si="6"/>
        <v>0.96372105957268817</v>
      </c>
      <c r="H96" s="69"/>
    </row>
    <row r="97" spans="1:8">
      <c r="A97" s="51" t="s">
        <v>18</v>
      </c>
      <c r="B97" s="54" t="s">
        <v>91</v>
      </c>
      <c r="C97" s="49">
        <f>+C98</f>
        <v>10620195</v>
      </c>
      <c r="D97" s="49">
        <f>+D98</f>
        <v>10617669</v>
      </c>
      <c r="E97" s="49">
        <f>+E98</f>
        <v>0</v>
      </c>
      <c r="F97" s="49">
        <f>+F98</f>
        <v>2526</v>
      </c>
      <c r="G97" s="46">
        <f t="shared" si="6"/>
        <v>0.99976215125993451</v>
      </c>
      <c r="H97" s="46"/>
    </row>
    <row r="98" spans="1:8" ht="60">
      <c r="A98" s="41" t="s">
        <v>92</v>
      </c>
      <c r="B98" s="52">
        <v>7041392</v>
      </c>
      <c r="C98" s="33">
        <v>10620195</v>
      </c>
      <c r="D98" s="33">
        <v>10617669</v>
      </c>
      <c r="E98" s="33">
        <v>0</v>
      </c>
      <c r="F98" s="33">
        <f t="shared" ref="F98:F108" si="7">+C98-D98-E98</f>
        <v>2526</v>
      </c>
      <c r="G98" s="34">
        <f t="shared" ref="G98:G158" si="8">+D98/C98</f>
        <v>0.99976215125993451</v>
      </c>
      <c r="H98" s="24" t="s">
        <v>185</v>
      </c>
    </row>
    <row r="99" spans="1:8">
      <c r="A99" s="47" t="s">
        <v>88</v>
      </c>
      <c r="B99" s="54" t="s">
        <v>103</v>
      </c>
      <c r="C99" s="49">
        <f>SUM(C100:C108)</f>
        <v>571014097</v>
      </c>
      <c r="D99" s="49">
        <f>SUM(D100:D108)</f>
        <v>571014097</v>
      </c>
      <c r="E99" s="49">
        <f>SUM(E100:E108)</f>
        <v>0</v>
      </c>
      <c r="F99" s="49">
        <f t="shared" si="7"/>
        <v>0</v>
      </c>
      <c r="G99" s="55">
        <f t="shared" si="8"/>
        <v>1</v>
      </c>
      <c r="H99" s="55"/>
    </row>
    <row r="100" spans="1:8" ht="30">
      <c r="A100" s="56" t="s">
        <v>104</v>
      </c>
      <c r="B100" s="56">
        <v>7041393</v>
      </c>
      <c r="C100" s="32">
        <v>99150000</v>
      </c>
      <c r="D100" s="32">
        <v>99150000</v>
      </c>
      <c r="E100" s="33">
        <v>0</v>
      </c>
      <c r="F100" s="33">
        <f t="shared" si="7"/>
        <v>0</v>
      </c>
      <c r="G100" s="34">
        <f t="shared" si="8"/>
        <v>1</v>
      </c>
      <c r="H100" s="67" t="s">
        <v>185</v>
      </c>
    </row>
    <row r="101" spans="1:8" ht="30">
      <c r="A101" s="56" t="s">
        <v>105</v>
      </c>
      <c r="B101" s="56">
        <v>7041423</v>
      </c>
      <c r="C101" s="32">
        <v>5304458</v>
      </c>
      <c r="D101" s="32">
        <v>5304458</v>
      </c>
      <c r="E101" s="33">
        <v>0</v>
      </c>
      <c r="F101" s="33">
        <f t="shared" si="7"/>
        <v>0</v>
      </c>
      <c r="G101" s="34">
        <f t="shared" si="8"/>
        <v>1</v>
      </c>
      <c r="H101" s="68"/>
    </row>
    <row r="102" spans="1:8" ht="30">
      <c r="A102" s="56" t="s">
        <v>106</v>
      </c>
      <c r="B102" s="56">
        <v>7041421</v>
      </c>
      <c r="C102" s="32">
        <v>18828360</v>
      </c>
      <c r="D102" s="32">
        <v>18828360</v>
      </c>
      <c r="E102" s="33">
        <v>0</v>
      </c>
      <c r="F102" s="33">
        <f t="shared" si="7"/>
        <v>0</v>
      </c>
      <c r="G102" s="34">
        <f t="shared" si="8"/>
        <v>1</v>
      </c>
      <c r="H102" s="68"/>
    </row>
    <row r="103" spans="1:8" ht="30">
      <c r="A103" s="56" t="s">
        <v>107</v>
      </c>
      <c r="B103" s="56">
        <v>7041391</v>
      </c>
      <c r="C103" s="32">
        <v>60727800</v>
      </c>
      <c r="D103" s="32">
        <v>60727800</v>
      </c>
      <c r="E103" s="33">
        <v>0</v>
      </c>
      <c r="F103" s="33">
        <f t="shared" si="7"/>
        <v>0</v>
      </c>
      <c r="G103" s="34">
        <f t="shared" si="8"/>
        <v>1</v>
      </c>
      <c r="H103" s="68"/>
    </row>
    <row r="104" spans="1:8" ht="30">
      <c r="A104" s="56" t="s">
        <v>108</v>
      </c>
      <c r="B104" s="56">
        <v>7041392</v>
      </c>
      <c r="C104" s="32">
        <v>46947284</v>
      </c>
      <c r="D104" s="32">
        <v>46947284</v>
      </c>
      <c r="E104" s="33">
        <v>0</v>
      </c>
      <c r="F104" s="33">
        <f t="shared" si="7"/>
        <v>0</v>
      </c>
      <c r="G104" s="34">
        <f t="shared" si="8"/>
        <v>1</v>
      </c>
      <c r="H104" s="68"/>
    </row>
    <row r="105" spans="1:8" ht="30">
      <c r="A105" s="56" t="s">
        <v>109</v>
      </c>
      <c r="B105" s="56">
        <v>7041397</v>
      </c>
      <c r="C105" s="32">
        <v>13369331</v>
      </c>
      <c r="D105" s="32">
        <v>13369331</v>
      </c>
      <c r="E105" s="33">
        <v>0</v>
      </c>
      <c r="F105" s="33">
        <f t="shared" si="7"/>
        <v>0</v>
      </c>
      <c r="G105" s="34">
        <f t="shared" si="8"/>
        <v>1</v>
      </c>
      <c r="H105" s="68"/>
    </row>
    <row r="106" spans="1:8" ht="30">
      <c r="A106" s="56" t="s">
        <v>110</v>
      </c>
      <c r="B106" s="56">
        <v>7041337</v>
      </c>
      <c r="C106" s="32">
        <f>57760000-20840000</f>
        <v>36920000</v>
      </c>
      <c r="D106" s="32">
        <v>36920000</v>
      </c>
      <c r="E106" s="33">
        <v>0</v>
      </c>
      <c r="F106" s="33">
        <f t="shared" si="7"/>
        <v>0</v>
      </c>
      <c r="G106" s="34">
        <f t="shared" si="8"/>
        <v>1</v>
      </c>
      <c r="H106" s="68"/>
    </row>
    <row r="107" spans="1:8" ht="30">
      <c r="A107" s="56" t="s">
        <v>111</v>
      </c>
      <c r="B107" s="56">
        <v>7038825</v>
      </c>
      <c r="C107" s="32">
        <v>189766864</v>
      </c>
      <c r="D107" s="32">
        <v>189766864</v>
      </c>
      <c r="E107" s="33">
        <v>0</v>
      </c>
      <c r="F107" s="33">
        <f t="shared" si="7"/>
        <v>0</v>
      </c>
      <c r="G107" s="34">
        <f t="shared" si="8"/>
        <v>1</v>
      </c>
      <c r="H107" s="68"/>
    </row>
    <row r="108" spans="1:8">
      <c r="A108" s="30" t="s">
        <v>112</v>
      </c>
      <c r="B108" s="57">
        <v>7044521</v>
      </c>
      <c r="C108" s="32">
        <v>100000000</v>
      </c>
      <c r="D108" s="32">
        <v>100000000</v>
      </c>
      <c r="E108" s="33">
        <v>0</v>
      </c>
      <c r="F108" s="33">
        <f t="shared" si="7"/>
        <v>0</v>
      </c>
      <c r="G108" s="34">
        <f t="shared" si="8"/>
        <v>1</v>
      </c>
      <c r="H108" s="69"/>
    </row>
    <row r="109" spans="1:8">
      <c r="A109" s="58" t="s">
        <v>16</v>
      </c>
      <c r="B109" s="59" t="s">
        <v>127</v>
      </c>
      <c r="C109" s="60">
        <f>SUM(C110:C124)</f>
        <v>1077302225</v>
      </c>
      <c r="D109" s="60">
        <f>SUM(D110:D124)</f>
        <v>1077302225</v>
      </c>
      <c r="E109" s="60">
        <f>SUM(E110:E124)</f>
        <v>0</v>
      </c>
      <c r="F109" s="60">
        <f>SUM(F110:F124)</f>
        <v>0</v>
      </c>
      <c r="G109" s="61">
        <f t="shared" si="8"/>
        <v>1</v>
      </c>
      <c r="H109" s="61"/>
    </row>
    <row r="110" spans="1:8" ht="30">
      <c r="A110" s="30" t="s">
        <v>113</v>
      </c>
      <c r="B110" s="62">
        <v>7041311</v>
      </c>
      <c r="C110" s="32">
        <v>8920000</v>
      </c>
      <c r="D110" s="32">
        <v>8920000</v>
      </c>
      <c r="E110" s="33">
        <v>0</v>
      </c>
      <c r="F110" s="33">
        <f t="shared" ref="F110:F124" si="9">+C110-D110-E110</f>
        <v>0</v>
      </c>
      <c r="G110" s="34">
        <f t="shared" si="8"/>
        <v>1</v>
      </c>
      <c r="H110" s="67" t="s">
        <v>186</v>
      </c>
    </row>
    <row r="111" spans="1:8">
      <c r="A111" s="30" t="s">
        <v>114</v>
      </c>
      <c r="B111" s="62">
        <v>7041405</v>
      </c>
      <c r="C111" s="32">
        <v>8980380</v>
      </c>
      <c r="D111" s="32">
        <v>8980380</v>
      </c>
      <c r="E111" s="33">
        <v>0</v>
      </c>
      <c r="F111" s="33">
        <f t="shared" si="9"/>
        <v>0</v>
      </c>
      <c r="G111" s="34">
        <f t="shared" si="8"/>
        <v>1</v>
      </c>
      <c r="H111" s="68"/>
    </row>
    <row r="112" spans="1:8">
      <c r="A112" s="30" t="s">
        <v>115</v>
      </c>
      <c r="B112" s="62">
        <v>7041408</v>
      </c>
      <c r="C112" s="32">
        <v>97951560</v>
      </c>
      <c r="D112" s="32">
        <v>97951560</v>
      </c>
      <c r="E112" s="33">
        <v>0</v>
      </c>
      <c r="F112" s="33">
        <f t="shared" si="9"/>
        <v>0</v>
      </c>
      <c r="G112" s="34">
        <f t="shared" si="8"/>
        <v>1</v>
      </c>
      <c r="H112" s="68"/>
    </row>
    <row r="113" spans="1:8" ht="30">
      <c r="A113" s="30" t="s">
        <v>116</v>
      </c>
      <c r="B113" s="62">
        <v>7041314</v>
      </c>
      <c r="C113" s="32">
        <v>9143029</v>
      </c>
      <c r="D113" s="32">
        <v>9143029</v>
      </c>
      <c r="E113" s="33">
        <v>0</v>
      </c>
      <c r="F113" s="33">
        <f t="shared" si="9"/>
        <v>0</v>
      </c>
      <c r="G113" s="34">
        <f t="shared" si="8"/>
        <v>1</v>
      </c>
      <c r="H113" s="68"/>
    </row>
    <row r="114" spans="1:8" ht="30">
      <c r="A114" s="30" t="s">
        <v>117</v>
      </c>
      <c r="B114" s="62">
        <v>24038784</v>
      </c>
      <c r="C114" s="32">
        <v>3812315</v>
      </c>
      <c r="D114" s="32">
        <v>3812315</v>
      </c>
      <c r="E114" s="33">
        <v>0</v>
      </c>
      <c r="F114" s="33">
        <f t="shared" si="9"/>
        <v>0</v>
      </c>
      <c r="G114" s="34">
        <f t="shared" si="8"/>
        <v>1</v>
      </c>
      <c r="H114" s="68"/>
    </row>
    <row r="115" spans="1:8" ht="45">
      <c r="A115" s="30" t="s">
        <v>118</v>
      </c>
      <c r="B115" s="62">
        <v>7041425</v>
      </c>
      <c r="C115" s="32">
        <v>110950560</v>
      </c>
      <c r="D115" s="32">
        <v>110950560</v>
      </c>
      <c r="E115" s="33">
        <v>0</v>
      </c>
      <c r="F115" s="33">
        <f t="shared" si="9"/>
        <v>0</v>
      </c>
      <c r="G115" s="34">
        <f t="shared" si="8"/>
        <v>1</v>
      </c>
      <c r="H115" s="68"/>
    </row>
    <row r="116" spans="1:8" ht="45">
      <c r="A116" s="30" t="s">
        <v>119</v>
      </c>
      <c r="B116" s="62">
        <v>7041426</v>
      </c>
      <c r="C116" s="32">
        <v>184391200</v>
      </c>
      <c r="D116" s="32">
        <v>184391200</v>
      </c>
      <c r="E116" s="33">
        <v>0</v>
      </c>
      <c r="F116" s="33">
        <f t="shared" si="9"/>
        <v>0</v>
      </c>
      <c r="G116" s="34">
        <f t="shared" si="8"/>
        <v>1</v>
      </c>
      <c r="H116" s="68"/>
    </row>
    <row r="117" spans="1:8">
      <c r="A117" s="30" t="s">
        <v>120</v>
      </c>
      <c r="B117" s="62">
        <v>7041372</v>
      </c>
      <c r="C117" s="32">
        <v>7205822</v>
      </c>
      <c r="D117" s="32">
        <v>7205822</v>
      </c>
      <c r="E117" s="33">
        <v>0</v>
      </c>
      <c r="F117" s="33">
        <f t="shared" si="9"/>
        <v>0</v>
      </c>
      <c r="G117" s="34">
        <f t="shared" si="8"/>
        <v>1</v>
      </c>
      <c r="H117" s="68"/>
    </row>
    <row r="118" spans="1:8" ht="30">
      <c r="A118" s="30" t="s">
        <v>121</v>
      </c>
      <c r="B118" s="62">
        <v>7041410</v>
      </c>
      <c r="C118" s="32">
        <v>89265308</v>
      </c>
      <c r="D118" s="32">
        <v>89265308</v>
      </c>
      <c r="E118" s="33">
        <v>0</v>
      </c>
      <c r="F118" s="33">
        <f t="shared" si="9"/>
        <v>0</v>
      </c>
      <c r="G118" s="34">
        <f t="shared" si="8"/>
        <v>1</v>
      </c>
      <c r="H118" s="68"/>
    </row>
    <row r="119" spans="1:8" ht="45">
      <c r="A119" s="41" t="s">
        <v>122</v>
      </c>
      <c r="B119" s="62">
        <v>7041411</v>
      </c>
      <c r="C119" s="32">
        <v>98376580</v>
      </c>
      <c r="D119" s="32">
        <v>98376580</v>
      </c>
      <c r="E119" s="33">
        <v>0</v>
      </c>
      <c r="F119" s="33">
        <f t="shared" si="9"/>
        <v>0</v>
      </c>
      <c r="G119" s="34">
        <f t="shared" si="8"/>
        <v>1</v>
      </c>
      <c r="H119" s="68"/>
    </row>
    <row r="120" spans="1:8" ht="30">
      <c r="A120" s="30" t="s">
        <v>123</v>
      </c>
      <c r="B120" s="62">
        <v>24038799</v>
      </c>
      <c r="C120" s="33">
        <v>57858817</v>
      </c>
      <c r="D120" s="33">
        <v>57858817</v>
      </c>
      <c r="E120" s="33">
        <v>0</v>
      </c>
      <c r="F120" s="33">
        <f t="shared" si="9"/>
        <v>0</v>
      </c>
      <c r="G120" s="34">
        <f t="shared" si="8"/>
        <v>1</v>
      </c>
      <c r="H120" s="68"/>
    </row>
    <row r="121" spans="1:8" ht="30">
      <c r="A121" s="30" t="s">
        <v>79</v>
      </c>
      <c r="B121" s="62">
        <v>24041358</v>
      </c>
      <c r="C121" s="33">
        <v>156449933</v>
      </c>
      <c r="D121" s="33">
        <v>156449933</v>
      </c>
      <c r="E121" s="33">
        <v>0</v>
      </c>
      <c r="F121" s="33">
        <f t="shared" si="9"/>
        <v>0</v>
      </c>
      <c r="G121" s="34">
        <f t="shared" si="8"/>
        <v>1</v>
      </c>
      <c r="H121" s="68"/>
    </row>
    <row r="122" spans="1:8">
      <c r="A122" s="30" t="s">
        <v>124</v>
      </c>
      <c r="B122" s="62">
        <v>24041364</v>
      </c>
      <c r="C122" s="33">
        <v>80476736</v>
      </c>
      <c r="D122" s="33">
        <v>80476736</v>
      </c>
      <c r="E122" s="33">
        <v>0</v>
      </c>
      <c r="F122" s="33">
        <f t="shared" si="9"/>
        <v>0</v>
      </c>
      <c r="G122" s="34">
        <f t="shared" si="8"/>
        <v>1</v>
      </c>
      <c r="H122" s="68"/>
    </row>
    <row r="123" spans="1:8" ht="30">
      <c r="A123" s="30" t="s">
        <v>57</v>
      </c>
      <c r="B123" s="62">
        <v>24041370</v>
      </c>
      <c r="C123" s="33">
        <v>107840086</v>
      </c>
      <c r="D123" s="33">
        <v>107840086</v>
      </c>
      <c r="E123" s="33">
        <v>0</v>
      </c>
      <c r="F123" s="33">
        <f t="shared" si="9"/>
        <v>0</v>
      </c>
      <c r="G123" s="34">
        <f t="shared" si="8"/>
        <v>1</v>
      </c>
      <c r="H123" s="68"/>
    </row>
    <row r="124" spans="1:8" ht="30">
      <c r="A124" s="30" t="s">
        <v>98</v>
      </c>
      <c r="B124" s="62">
        <v>24041378</v>
      </c>
      <c r="C124" s="33">
        <v>55679899</v>
      </c>
      <c r="D124" s="33">
        <v>55679899</v>
      </c>
      <c r="E124" s="33">
        <v>0</v>
      </c>
      <c r="F124" s="33">
        <f t="shared" si="9"/>
        <v>0</v>
      </c>
      <c r="G124" s="34">
        <f t="shared" si="8"/>
        <v>1</v>
      </c>
      <c r="H124" s="69"/>
    </row>
    <row r="125" spans="1:8">
      <c r="A125" s="63" t="s">
        <v>18</v>
      </c>
      <c r="B125" s="64" t="s">
        <v>125</v>
      </c>
      <c r="C125" s="60">
        <f>+C126</f>
        <v>18000000</v>
      </c>
      <c r="D125" s="60">
        <f>+D126</f>
        <v>18000000</v>
      </c>
      <c r="E125" s="60">
        <f>+E126</f>
        <v>0</v>
      </c>
      <c r="F125" s="60">
        <f>+F126</f>
        <v>0</v>
      </c>
      <c r="G125" s="61">
        <f t="shared" si="8"/>
        <v>1</v>
      </c>
      <c r="H125" s="61"/>
    </row>
    <row r="126" spans="1:8" ht="60">
      <c r="A126" s="30" t="s">
        <v>126</v>
      </c>
      <c r="B126" s="62">
        <v>7041391</v>
      </c>
      <c r="C126" s="35">
        <v>18000000</v>
      </c>
      <c r="D126" s="35">
        <v>18000000</v>
      </c>
      <c r="E126" s="52">
        <v>0</v>
      </c>
      <c r="F126" s="33">
        <f>+C126-D126-E126</f>
        <v>0</v>
      </c>
      <c r="G126" s="34">
        <f t="shared" si="8"/>
        <v>1</v>
      </c>
      <c r="H126" s="24" t="s">
        <v>185</v>
      </c>
    </row>
    <row r="127" spans="1:8">
      <c r="A127" s="47" t="s">
        <v>88</v>
      </c>
      <c r="B127" s="64" t="s">
        <v>128</v>
      </c>
      <c r="C127" s="60">
        <f>SUM(C128:C128)</f>
        <v>1200000000</v>
      </c>
      <c r="D127" s="60">
        <f>SUM(D128:D128)</f>
        <v>0</v>
      </c>
      <c r="E127" s="60">
        <f>SUM(E128:E128)</f>
        <v>683600000</v>
      </c>
      <c r="F127" s="60">
        <f>SUM(F128:F128)</f>
        <v>516400000</v>
      </c>
      <c r="G127" s="61">
        <f t="shared" si="8"/>
        <v>0</v>
      </c>
      <c r="H127" s="61"/>
    </row>
    <row r="128" spans="1:8" ht="30">
      <c r="A128" s="41" t="s">
        <v>30</v>
      </c>
      <c r="B128" s="62">
        <v>7044504</v>
      </c>
      <c r="C128" s="35">
        <v>1200000000</v>
      </c>
      <c r="D128" s="35">
        <v>0</v>
      </c>
      <c r="E128" s="35">
        <v>683600000</v>
      </c>
      <c r="F128" s="33">
        <f>+C128-D128-E128</f>
        <v>516400000</v>
      </c>
      <c r="G128" s="34">
        <f t="shared" si="8"/>
        <v>0</v>
      </c>
      <c r="H128" s="23" t="s">
        <v>161</v>
      </c>
    </row>
    <row r="129" spans="1:8">
      <c r="A129" s="58" t="s">
        <v>16</v>
      </c>
      <c r="B129" s="64" t="s">
        <v>133</v>
      </c>
      <c r="C129" s="60">
        <f>SUM(C130:C157)</f>
        <v>3514213710</v>
      </c>
      <c r="D129" s="60">
        <f>SUM(D130:D157)</f>
        <v>1355568060</v>
      </c>
      <c r="E129" s="60">
        <f>SUM(E130:E157)</f>
        <v>312136671</v>
      </c>
      <c r="F129" s="60">
        <f>SUM(F130:F157)</f>
        <v>1846508979</v>
      </c>
      <c r="G129" s="61">
        <f t="shared" si="8"/>
        <v>0.38573865218914077</v>
      </c>
      <c r="H129" s="61"/>
    </row>
    <row r="130" spans="1:8" ht="30">
      <c r="A130" s="30" t="s">
        <v>26</v>
      </c>
      <c r="B130" s="62">
        <v>7044503</v>
      </c>
      <c r="C130" s="35">
        <v>50000000</v>
      </c>
      <c r="D130" s="35">
        <v>50000000</v>
      </c>
      <c r="E130" s="35">
        <v>0</v>
      </c>
      <c r="F130" s="33">
        <f t="shared" ref="F130:F157" si="10">+C130-D130-E130</f>
        <v>0</v>
      </c>
      <c r="G130" s="34">
        <f t="shared" si="8"/>
        <v>1</v>
      </c>
      <c r="H130" s="23" t="s">
        <v>161</v>
      </c>
    </row>
    <row r="131" spans="1:8" ht="60">
      <c r="A131" s="30" t="s">
        <v>134</v>
      </c>
      <c r="B131" s="62">
        <v>7041409</v>
      </c>
      <c r="C131" s="35">
        <v>50000000</v>
      </c>
      <c r="D131" s="35">
        <v>46450000</v>
      </c>
      <c r="E131" s="35">
        <v>3550000</v>
      </c>
      <c r="F131" s="33">
        <f t="shared" si="10"/>
        <v>0</v>
      </c>
      <c r="G131" s="34">
        <f t="shared" si="8"/>
        <v>0.92900000000000005</v>
      </c>
      <c r="H131" s="22" t="s">
        <v>191</v>
      </c>
    </row>
    <row r="132" spans="1:8" ht="45">
      <c r="A132" s="30" t="s">
        <v>135</v>
      </c>
      <c r="B132" s="62">
        <v>7041407</v>
      </c>
      <c r="C132" s="35">
        <v>72746240</v>
      </c>
      <c r="D132" s="35">
        <v>0</v>
      </c>
      <c r="E132" s="35">
        <v>72746240</v>
      </c>
      <c r="F132" s="33">
        <f t="shared" si="10"/>
        <v>0</v>
      </c>
      <c r="G132" s="34">
        <f t="shared" si="8"/>
        <v>0</v>
      </c>
      <c r="H132" s="39" t="s">
        <v>172</v>
      </c>
    </row>
    <row r="133" spans="1:8" ht="60">
      <c r="A133" s="36" t="s">
        <v>123</v>
      </c>
      <c r="B133" s="62">
        <v>24038799</v>
      </c>
      <c r="C133" s="35">
        <v>79739059</v>
      </c>
      <c r="D133" s="35">
        <v>5245012</v>
      </c>
      <c r="E133" s="35">
        <v>0</v>
      </c>
      <c r="F133" s="35">
        <f t="shared" si="10"/>
        <v>74494047</v>
      </c>
      <c r="G133" s="38">
        <f t="shared" si="8"/>
        <v>6.5777199603020142E-2</v>
      </c>
      <c r="H133" s="39" t="s">
        <v>188</v>
      </c>
    </row>
    <row r="134" spans="1:8" ht="60">
      <c r="A134" s="36" t="s">
        <v>146</v>
      </c>
      <c r="B134" s="62">
        <v>24041361</v>
      </c>
      <c r="C134" s="35">
        <v>159497185</v>
      </c>
      <c r="D134" s="35">
        <v>0</v>
      </c>
      <c r="E134" s="35">
        <v>0</v>
      </c>
      <c r="F134" s="35">
        <f t="shared" si="10"/>
        <v>159497185</v>
      </c>
      <c r="G134" s="38">
        <f t="shared" si="8"/>
        <v>0</v>
      </c>
      <c r="H134" s="39" t="s">
        <v>188</v>
      </c>
    </row>
    <row r="135" spans="1:8" ht="60">
      <c r="A135" s="36" t="s">
        <v>147</v>
      </c>
      <c r="B135" s="62">
        <v>24041366</v>
      </c>
      <c r="C135" s="35">
        <v>130957789</v>
      </c>
      <c r="D135" s="35">
        <v>0</v>
      </c>
      <c r="E135" s="35">
        <v>3151751</v>
      </c>
      <c r="F135" s="35">
        <f t="shared" si="10"/>
        <v>127806038</v>
      </c>
      <c r="G135" s="38">
        <f t="shared" si="8"/>
        <v>0</v>
      </c>
      <c r="H135" s="39" t="s">
        <v>188</v>
      </c>
    </row>
    <row r="136" spans="1:8" ht="60">
      <c r="A136" s="36" t="s">
        <v>57</v>
      </c>
      <c r="B136" s="62">
        <v>24041370</v>
      </c>
      <c r="C136" s="35">
        <v>415488154</v>
      </c>
      <c r="D136" s="35">
        <v>0</v>
      </c>
      <c r="E136" s="35">
        <v>0</v>
      </c>
      <c r="F136" s="35">
        <f t="shared" si="10"/>
        <v>415488154</v>
      </c>
      <c r="G136" s="38">
        <f t="shared" si="8"/>
        <v>0</v>
      </c>
      <c r="H136" s="39" t="s">
        <v>188</v>
      </c>
    </row>
    <row r="137" spans="1:8" ht="60">
      <c r="A137" s="36" t="s">
        <v>98</v>
      </c>
      <c r="B137" s="62">
        <v>24041378</v>
      </c>
      <c r="C137" s="35">
        <v>449908450</v>
      </c>
      <c r="D137" s="35">
        <v>0</v>
      </c>
      <c r="E137" s="35">
        <v>0</v>
      </c>
      <c r="F137" s="35">
        <f t="shared" si="10"/>
        <v>449908450</v>
      </c>
      <c r="G137" s="38">
        <f t="shared" si="8"/>
        <v>0</v>
      </c>
      <c r="H137" s="39" t="s">
        <v>188</v>
      </c>
    </row>
    <row r="138" spans="1:8" ht="30">
      <c r="A138" s="30" t="s">
        <v>129</v>
      </c>
      <c r="B138" s="62">
        <v>14041467</v>
      </c>
      <c r="C138" s="35">
        <v>50000000</v>
      </c>
      <c r="D138" s="35">
        <v>49690000</v>
      </c>
      <c r="E138" s="35">
        <v>0</v>
      </c>
      <c r="F138" s="33">
        <f t="shared" si="10"/>
        <v>310000</v>
      </c>
      <c r="G138" s="34">
        <f t="shared" si="8"/>
        <v>0.99380000000000002</v>
      </c>
      <c r="H138" s="23" t="s">
        <v>161</v>
      </c>
    </row>
    <row r="139" spans="1:8" ht="30">
      <c r="A139" s="41" t="s">
        <v>30</v>
      </c>
      <c r="B139" s="62">
        <v>7044504</v>
      </c>
      <c r="C139" s="35">
        <v>278000000</v>
      </c>
      <c r="D139" s="35">
        <v>278000000</v>
      </c>
      <c r="E139" s="35">
        <v>0</v>
      </c>
      <c r="F139" s="33">
        <f t="shared" si="10"/>
        <v>0</v>
      </c>
      <c r="G139" s="34">
        <f t="shared" si="8"/>
        <v>1</v>
      </c>
      <c r="H139" s="23" t="s">
        <v>161</v>
      </c>
    </row>
    <row r="140" spans="1:8" ht="30">
      <c r="A140" s="41" t="s">
        <v>131</v>
      </c>
      <c r="B140" s="62">
        <v>7044522</v>
      </c>
      <c r="C140" s="35">
        <v>50000000</v>
      </c>
      <c r="D140" s="35">
        <v>50000000</v>
      </c>
      <c r="E140" s="35">
        <v>0</v>
      </c>
      <c r="F140" s="33">
        <f t="shared" si="10"/>
        <v>0</v>
      </c>
      <c r="G140" s="34">
        <f t="shared" si="8"/>
        <v>1</v>
      </c>
      <c r="H140" s="23" t="s">
        <v>161</v>
      </c>
    </row>
    <row r="141" spans="1:8" ht="60">
      <c r="A141" s="41" t="s">
        <v>132</v>
      </c>
      <c r="B141" s="62">
        <v>7044501</v>
      </c>
      <c r="C141" s="35">
        <v>100000000</v>
      </c>
      <c r="D141" s="35">
        <v>100000000</v>
      </c>
      <c r="E141" s="35">
        <v>0</v>
      </c>
      <c r="F141" s="33">
        <f t="shared" si="10"/>
        <v>0</v>
      </c>
      <c r="G141" s="34">
        <f t="shared" si="8"/>
        <v>1</v>
      </c>
      <c r="H141" s="23" t="s">
        <v>161</v>
      </c>
    </row>
    <row r="142" spans="1:8" ht="30">
      <c r="A142" s="30" t="s">
        <v>37</v>
      </c>
      <c r="B142" s="62">
        <v>7044526</v>
      </c>
      <c r="C142" s="35">
        <v>50000000</v>
      </c>
      <c r="D142" s="35">
        <v>50000000</v>
      </c>
      <c r="E142" s="35">
        <v>0</v>
      </c>
      <c r="F142" s="33">
        <f t="shared" si="10"/>
        <v>0</v>
      </c>
      <c r="G142" s="34">
        <f t="shared" si="8"/>
        <v>1</v>
      </c>
      <c r="H142" s="23" t="s">
        <v>161</v>
      </c>
    </row>
    <row r="143" spans="1:8" ht="30">
      <c r="A143" s="30" t="s">
        <v>150</v>
      </c>
      <c r="B143" s="62">
        <v>7041427</v>
      </c>
      <c r="C143" s="35">
        <v>57897644</v>
      </c>
      <c r="D143" s="35">
        <v>0</v>
      </c>
      <c r="E143" s="35">
        <v>0</v>
      </c>
      <c r="F143" s="33">
        <f t="shared" si="10"/>
        <v>57897644</v>
      </c>
      <c r="G143" s="34">
        <f t="shared" si="8"/>
        <v>0</v>
      </c>
      <c r="H143" s="22" t="s">
        <v>178</v>
      </c>
    </row>
    <row r="144" spans="1:8" ht="30">
      <c r="A144" s="30" t="s">
        <v>130</v>
      </c>
      <c r="B144" s="62">
        <v>7044524</v>
      </c>
      <c r="C144" s="35">
        <v>19200000</v>
      </c>
      <c r="D144" s="35">
        <v>19200000</v>
      </c>
      <c r="E144" s="35">
        <v>0</v>
      </c>
      <c r="F144" s="33">
        <f t="shared" si="10"/>
        <v>0</v>
      </c>
      <c r="G144" s="34">
        <f t="shared" si="8"/>
        <v>1</v>
      </c>
      <c r="H144" s="23" t="s">
        <v>161</v>
      </c>
    </row>
    <row r="145" spans="1:8" ht="45">
      <c r="A145" s="30" t="s">
        <v>145</v>
      </c>
      <c r="B145" s="62">
        <v>7044549</v>
      </c>
      <c r="C145" s="35">
        <v>300000000</v>
      </c>
      <c r="D145" s="35">
        <v>300000000</v>
      </c>
      <c r="E145" s="35">
        <v>0</v>
      </c>
      <c r="F145" s="33">
        <f t="shared" si="10"/>
        <v>0</v>
      </c>
      <c r="G145" s="34">
        <f t="shared" si="8"/>
        <v>1</v>
      </c>
      <c r="H145" s="23" t="s">
        <v>161</v>
      </c>
    </row>
    <row r="146" spans="1:8" ht="45">
      <c r="A146" s="30" t="s">
        <v>151</v>
      </c>
      <c r="B146" s="62">
        <v>7041428</v>
      </c>
      <c r="C146" s="35">
        <v>150000000</v>
      </c>
      <c r="D146" s="35">
        <v>0</v>
      </c>
      <c r="E146" s="35">
        <v>0</v>
      </c>
      <c r="F146" s="33">
        <f t="shared" si="10"/>
        <v>150000000</v>
      </c>
      <c r="G146" s="34">
        <f>+D146/C146</f>
        <v>0</v>
      </c>
      <c r="H146" s="39" t="s">
        <v>172</v>
      </c>
    </row>
    <row r="147" spans="1:8" ht="120">
      <c r="A147" s="30" t="s">
        <v>138</v>
      </c>
      <c r="B147" s="62">
        <v>7038739</v>
      </c>
      <c r="C147" s="35">
        <v>102577640</v>
      </c>
      <c r="D147" s="35">
        <v>0</v>
      </c>
      <c r="E147" s="35">
        <v>0</v>
      </c>
      <c r="F147" s="33">
        <f t="shared" si="10"/>
        <v>102577640</v>
      </c>
      <c r="G147" s="34">
        <f t="shared" si="8"/>
        <v>0</v>
      </c>
      <c r="H147" s="22" t="s">
        <v>177</v>
      </c>
    </row>
    <row r="148" spans="1:8" ht="30">
      <c r="A148" s="30" t="s">
        <v>44</v>
      </c>
      <c r="B148" s="62">
        <v>7041397</v>
      </c>
      <c r="C148" s="35">
        <v>300000000</v>
      </c>
      <c r="D148" s="35">
        <v>294106000</v>
      </c>
      <c r="E148" s="35">
        <v>5893999</v>
      </c>
      <c r="F148" s="33">
        <f t="shared" si="10"/>
        <v>1</v>
      </c>
      <c r="G148" s="34">
        <f t="shared" si="8"/>
        <v>0.9803533333333333</v>
      </c>
      <c r="H148" s="23" t="s">
        <v>161</v>
      </c>
    </row>
    <row r="149" spans="1:8" ht="75">
      <c r="A149" s="30" t="s">
        <v>153</v>
      </c>
      <c r="B149" s="62">
        <v>7041418</v>
      </c>
      <c r="C149" s="35">
        <v>82755048</v>
      </c>
      <c r="D149" s="35">
        <v>0</v>
      </c>
      <c r="E149" s="35">
        <v>64888436</v>
      </c>
      <c r="F149" s="33">
        <f t="shared" si="10"/>
        <v>17866612</v>
      </c>
      <c r="G149" s="34">
        <f t="shared" si="8"/>
        <v>0</v>
      </c>
      <c r="H149" s="22" t="s">
        <v>187</v>
      </c>
    </row>
    <row r="150" spans="1:8" ht="90">
      <c r="A150" s="30" t="s">
        <v>136</v>
      </c>
      <c r="B150" s="62">
        <v>7041304</v>
      </c>
      <c r="C150" s="35">
        <v>69754048</v>
      </c>
      <c r="D150" s="35">
        <v>0</v>
      </c>
      <c r="E150" s="35">
        <v>69754048</v>
      </c>
      <c r="F150" s="33">
        <f t="shared" si="10"/>
        <v>0</v>
      </c>
      <c r="G150" s="34">
        <f t="shared" si="8"/>
        <v>0</v>
      </c>
      <c r="H150" s="22" t="s">
        <v>165</v>
      </c>
    </row>
    <row r="151" spans="1:8" ht="45">
      <c r="A151" s="30" t="s">
        <v>137</v>
      </c>
      <c r="B151" s="62">
        <v>7038751</v>
      </c>
      <c r="C151" s="35">
        <v>50000000</v>
      </c>
      <c r="D151" s="35">
        <v>50000000</v>
      </c>
      <c r="E151" s="35">
        <v>0</v>
      </c>
      <c r="F151" s="33">
        <f t="shared" si="10"/>
        <v>0</v>
      </c>
      <c r="G151" s="34">
        <f>+D151/C151</f>
        <v>1</v>
      </c>
      <c r="H151" s="23" t="s">
        <v>161</v>
      </c>
    </row>
    <row r="152" spans="1:8" ht="45">
      <c r="A152" s="30" t="s">
        <v>148</v>
      </c>
      <c r="B152" s="62">
        <v>24041422</v>
      </c>
      <c r="C152" s="35">
        <v>87860719</v>
      </c>
      <c r="D152" s="35">
        <v>4631412</v>
      </c>
      <c r="E152" s="35">
        <v>83229307</v>
      </c>
      <c r="F152" s="33">
        <f t="shared" si="10"/>
        <v>0</v>
      </c>
      <c r="G152" s="34">
        <f t="shared" si="8"/>
        <v>5.2713112898609443E-2</v>
      </c>
      <c r="H152" s="22" t="s">
        <v>193</v>
      </c>
    </row>
    <row r="153" spans="1:8" ht="105">
      <c r="A153" s="30" t="s">
        <v>78</v>
      </c>
      <c r="B153" s="62">
        <v>7041369</v>
      </c>
      <c r="C153" s="35">
        <v>107739252</v>
      </c>
      <c r="D153" s="35">
        <v>1409612</v>
      </c>
      <c r="E153" s="35">
        <v>3970509</v>
      </c>
      <c r="F153" s="33">
        <f t="shared" si="10"/>
        <v>102359131</v>
      </c>
      <c r="G153" s="34">
        <f t="shared" si="8"/>
        <v>1.3083551016299983E-2</v>
      </c>
      <c r="H153" s="39" t="s">
        <v>195</v>
      </c>
    </row>
    <row r="154" spans="1:8" ht="45">
      <c r="A154" s="30" t="s">
        <v>152</v>
      </c>
      <c r="B154" s="62">
        <v>7041412</v>
      </c>
      <c r="C154" s="35">
        <v>4952381</v>
      </c>
      <c r="D154" s="35">
        <v>0</v>
      </c>
      <c r="E154" s="35">
        <v>4952381</v>
      </c>
      <c r="F154" s="33">
        <f t="shared" si="10"/>
        <v>0</v>
      </c>
      <c r="G154" s="34">
        <f t="shared" si="8"/>
        <v>0</v>
      </c>
      <c r="H154" s="22" t="s">
        <v>192</v>
      </c>
    </row>
    <row r="155" spans="1:8" ht="120">
      <c r="A155" s="30" t="s">
        <v>79</v>
      </c>
      <c r="B155" s="62">
        <v>24041358</v>
      </c>
      <c r="C155" s="35">
        <v>15278419</v>
      </c>
      <c r="D155" s="35">
        <v>4036024</v>
      </c>
      <c r="E155" s="35">
        <v>0</v>
      </c>
      <c r="F155" s="33">
        <f t="shared" si="10"/>
        <v>11242395</v>
      </c>
      <c r="G155" s="34">
        <f t="shared" si="8"/>
        <v>0.26416502911721429</v>
      </c>
      <c r="H155" s="22" t="s">
        <v>189</v>
      </c>
    </row>
    <row r="156" spans="1:8" ht="60">
      <c r="A156" s="30" t="s">
        <v>149</v>
      </c>
      <c r="B156" s="62">
        <v>24041419</v>
      </c>
      <c r="C156" s="35">
        <v>177061682</v>
      </c>
      <c r="D156" s="35">
        <v>0</v>
      </c>
      <c r="E156" s="65">
        <v>0</v>
      </c>
      <c r="F156" s="33">
        <f t="shared" si="10"/>
        <v>177061682</v>
      </c>
      <c r="G156" s="34">
        <f t="shared" si="8"/>
        <v>0</v>
      </c>
      <c r="H156" s="39" t="s">
        <v>188</v>
      </c>
    </row>
    <row r="157" spans="1:8" ht="30">
      <c r="A157" s="66" t="s">
        <v>141</v>
      </c>
      <c r="B157" s="62">
        <v>7044517</v>
      </c>
      <c r="C157" s="35">
        <v>52800000</v>
      </c>
      <c r="D157" s="35">
        <v>52800000</v>
      </c>
      <c r="E157" s="35">
        <v>0</v>
      </c>
      <c r="F157" s="33">
        <f t="shared" si="10"/>
        <v>0</v>
      </c>
      <c r="G157" s="34">
        <f>+D157/C157</f>
        <v>1</v>
      </c>
      <c r="H157" s="23" t="s">
        <v>161</v>
      </c>
    </row>
    <row r="158" spans="1:8">
      <c r="A158" s="43" t="s">
        <v>140</v>
      </c>
      <c r="B158" s="64" t="s">
        <v>139</v>
      </c>
      <c r="C158" s="60">
        <f>+C159</f>
        <v>25000000</v>
      </c>
      <c r="D158" s="60">
        <f>+D159</f>
        <v>5368132</v>
      </c>
      <c r="E158" s="60">
        <f>+E159</f>
        <v>18607150</v>
      </c>
      <c r="F158" s="60">
        <f>+F159</f>
        <v>1024718</v>
      </c>
      <c r="G158" s="61">
        <f t="shared" si="8"/>
        <v>0.21472527999999999</v>
      </c>
      <c r="H158" s="61"/>
    </row>
    <row r="159" spans="1:8" ht="30">
      <c r="A159" s="30" t="s">
        <v>45</v>
      </c>
      <c r="B159" s="62">
        <v>7044527</v>
      </c>
      <c r="C159" s="35">
        <v>25000000</v>
      </c>
      <c r="D159" s="35">
        <v>5368132</v>
      </c>
      <c r="E159" s="35">
        <v>18607150</v>
      </c>
      <c r="F159" s="33">
        <f>+C159-D159-E159</f>
        <v>1024718</v>
      </c>
      <c r="G159" s="34">
        <f>+D159/C159</f>
        <v>0.21472527999999999</v>
      </c>
      <c r="H159" s="23" t="s">
        <v>161</v>
      </c>
    </row>
    <row r="160" spans="1:8">
      <c r="A160" s="47" t="s">
        <v>88</v>
      </c>
      <c r="B160" s="64" t="s">
        <v>142</v>
      </c>
      <c r="C160" s="60">
        <f>+C161</f>
        <v>20840000</v>
      </c>
      <c r="D160" s="60">
        <f>+D161</f>
        <v>20000000</v>
      </c>
      <c r="E160" s="60">
        <f>+E161</f>
        <v>0</v>
      </c>
      <c r="F160" s="60">
        <f>+F161</f>
        <v>840000</v>
      </c>
      <c r="G160" s="61">
        <f>+D160/C160</f>
        <v>0.95969289827255277</v>
      </c>
      <c r="H160" s="61"/>
    </row>
    <row r="161" spans="1:8" ht="30">
      <c r="A161" s="56" t="s">
        <v>110</v>
      </c>
      <c r="B161" s="62">
        <v>7041337</v>
      </c>
      <c r="C161" s="35">
        <v>20840000</v>
      </c>
      <c r="D161" s="35">
        <v>20000000</v>
      </c>
      <c r="E161" s="35">
        <v>0</v>
      </c>
      <c r="F161" s="33">
        <f>+C161-D161-E161</f>
        <v>840000</v>
      </c>
      <c r="G161" s="34">
        <f>+D161/C161</f>
        <v>0.95969289827255277</v>
      </c>
      <c r="H161" s="23" t="s">
        <v>161</v>
      </c>
    </row>
  </sheetData>
  <autoFilter ref="A3:H126">
    <filterColumn colId="7"/>
  </autoFilter>
  <mergeCells count="6">
    <mergeCell ref="H110:H124"/>
    <mergeCell ref="H6:H11"/>
    <mergeCell ref="H13:H37"/>
    <mergeCell ref="H83:H86"/>
    <mergeCell ref="H88:H96"/>
    <mergeCell ref="H100:H108"/>
  </mergeCells>
  <pageMargins left="0.70866141732283505" right="0.70866141732283505" top="0.9" bottom="1.64" header="0.31496062992126" footer="1.27"/>
  <pageSetup paperSize="5" scale="57" fitToHeight="6" orientation="portrait" r:id="rId1"/>
  <headerFooter>
    <oddHeader>&amp;CMUNICIPIO DE SANTIAGO DE CALI
SECRETARIA DE DESARROLLO TERRITORIAL Y BIENESTAR SOCIAL
EJECUCION  A  OCTUBRE 31 DE 2013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</vt:lpstr>
      <vt:lpstr>ejecucion!Área_de_impresión</vt:lpstr>
      <vt:lpstr>ejecucion!Títulos_a_imprimir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UsuarioAdmin</dc:creator>
  <cp:lastModifiedBy> </cp:lastModifiedBy>
  <cp:lastPrinted>2013-11-05T19:33:01Z</cp:lastPrinted>
  <dcterms:created xsi:type="dcterms:W3CDTF">2013-01-02T19:11:26Z</dcterms:created>
  <dcterms:modified xsi:type="dcterms:W3CDTF">2013-11-05T19:33:03Z</dcterms:modified>
</cp:coreProperties>
</file>